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120" windowWidth="9720" windowHeight="6750" activeTab="1"/>
  </bookViews>
  <sheets>
    <sheet name="NAVODILA" sheetId="1" r:id="rId1"/>
    <sheet name="TARIFE EURO" sheetId="2" r:id="rId2"/>
    <sheet name="TARIFE ENGLISH" sheetId="3" r:id="rId3"/>
    <sheet name="seznam" sheetId="4" r:id="rId4"/>
  </sheets>
  <definedNames>
    <definedName name="_xlnm.Print_Area" localSheetId="3">'seznam'!$A$1:$D$58</definedName>
    <definedName name="_xlnm.Print_Area" localSheetId="2">'TARIFE ENGLISH'!$A$1:$L$119</definedName>
    <definedName name="_xlnm.Print_Area" localSheetId="1">'TARIFE EURO'!$A$1:$K$217</definedName>
  </definedNames>
  <calcPr fullCalcOnLoad="1"/>
</workbook>
</file>

<file path=xl/comments2.xml><?xml version="1.0" encoding="utf-8"?>
<comments xmlns="http://schemas.openxmlformats.org/spreadsheetml/2006/main">
  <authors>
    <author>Janez Jauh</author>
    <author>Denis Miklavcic</author>
  </authors>
  <commentList>
    <comment ref="D12" authorId="0">
      <text>
        <r>
          <rPr>
            <b/>
            <sz val="8"/>
            <rFont val="Tahoma"/>
            <family val="0"/>
          </rPr>
          <t>Denis:</t>
        </r>
        <r>
          <rPr>
            <sz val="8"/>
            <rFont val="Tahoma"/>
            <family val="0"/>
          </rPr>
          <t xml:space="preserve">
8ur x 5dni</t>
        </r>
      </text>
    </comment>
    <comment ref="E12" authorId="0">
      <text>
        <r>
          <rPr>
            <b/>
            <sz val="8"/>
            <rFont val="Tahoma"/>
            <family val="0"/>
          </rPr>
          <t>Denis:</t>
        </r>
        <r>
          <rPr>
            <sz val="8"/>
            <rFont val="Tahoma"/>
            <family val="0"/>
          </rPr>
          <t xml:space="preserve">
8ur+2nadurex5dni</t>
        </r>
      </text>
    </comment>
    <comment ref="F12" authorId="0">
      <text>
        <r>
          <rPr>
            <b/>
            <sz val="8"/>
            <rFont val="Tahoma"/>
            <family val="0"/>
          </rPr>
          <t>Denis:</t>
        </r>
        <r>
          <rPr>
            <sz val="8"/>
            <rFont val="Tahoma"/>
            <family val="0"/>
          </rPr>
          <t xml:space="preserve">
8ur+4nadx5dni</t>
        </r>
      </text>
    </comment>
    <comment ref="G12" authorId="0">
      <text>
        <r>
          <rPr>
            <b/>
            <sz val="8"/>
            <rFont val="Tahoma"/>
            <family val="0"/>
          </rPr>
          <t>Denis:</t>
        </r>
        <r>
          <rPr>
            <sz val="8"/>
            <rFont val="Tahoma"/>
            <family val="0"/>
          </rPr>
          <t xml:space="preserve">
8ur+4nadx5dni+12nad</t>
        </r>
      </text>
    </comment>
    <comment ref="C55" authorId="1">
      <text>
        <r>
          <rPr>
            <b/>
            <sz val="8"/>
            <rFont val="Tahoma"/>
            <family val="0"/>
          </rPr>
          <t>Denis Miklavcic:</t>
        </r>
        <r>
          <rPr>
            <sz val="8"/>
            <rFont val="Tahoma"/>
            <family val="0"/>
          </rPr>
          <t xml:space="preserve">
- mizar
- tapetnik
- slikopleskar
- patiner
- modelar
- steklar
- plastičar
- strojni ključavničar / pasar</t>
        </r>
      </text>
    </comment>
  </commentList>
</comments>
</file>

<file path=xl/comments3.xml><?xml version="1.0" encoding="utf-8"?>
<comments xmlns="http://schemas.openxmlformats.org/spreadsheetml/2006/main">
  <authors>
    <author>Janez Jauh</author>
    <author>Denis Miklavcic</author>
  </authors>
  <commentList>
    <comment ref="E9" authorId="0">
      <text>
        <r>
          <rPr>
            <b/>
            <sz val="8"/>
            <rFont val="Tahoma"/>
            <family val="0"/>
          </rPr>
          <t>Denis:</t>
        </r>
        <r>
          <rPr>
            <sz val="8"/>
            <rFont val="Tahoma"/>
            <family val="0"/>
          </rPr>
          <t xml:space="preserve">
8ur x 5dni</t>
        </r>
      </text>
    </comment>
    <comment ref="F9" authorId="0">
      <text>
        <r>
          <rPr>
            <b/>
            <sz val="8"/>
            <rFont val="Tahoma"/>
            <family val="0"/>
          </rPr>
          <t>Denis:</t>
        </r>
        <r>
          <rPr>
            <sz val="8"/>
            <rFont val="Tahoma"/>
            <family val="0"/>
          </rPr>
          <t xml:space="preserve">
8ur+2nadurex5dni</t>
        </r>
      </text>
    </comment>
    <comment ref="G9" authorId="0">
      <text>
        <r>
          <rPr>
            <b/>
            <sz val="8"/>
            <rFont val="Tahoma"/>
            <family val="0"/>
          </rPr>
          <t>Denis:</t>
        </r>
        <r>
          <rPr>
            <sz val="8"/>
            <rFont val="Tahoma"/>
            <family val="0"/>
          </rPr>
          <t xml:space="preserve">
8ur+4nadx5dni</t>
        </r>
      </text>
    </comment>
    <comment ref="H9" authorId="0">
      <text>
        <r>
          <rPr>
            <b/>
            <sz val="8"/>
            <rFont val="Tahoma"/>
            <family val="0"/>
          </rPr>
          <t>Denis:</t>
        </r>
        <r>
          <rPr>
            <sz val="8"/>
            <rFont val="Tahoma"/>
            <family val="0"/>
          </rPr>
          <t xml:space="preserve">
8ur+4nadx5dni+12nad</t>
        </r>
      </text>
    </comment>
    <comment ref="C32" authorId="1">
      <text>
        <r>
          <rPr>
            <b/>
            <sz val="8"/>
            <rFont val="Tahoma"/>
            <family val="0"/>
          </rPr>
          <t>Denis Miklavcic:</t>
        </r>
        <r>
          <rPr>
            <sz val="8"/>
            <rFont val="Tahoma"/>
            <family val="0"/>
          </rPr>
          <t xml:space="preserve">
- mizar
- tapetnik
- slikopleskar
- patiner
- modelar
- steklar
- plastičar
- strojni ključavničar / pasar</t>
        </r>
      </text>
    </comment>
  </commentList>
</comments>
</file>

<file path=xl/comments4.xml><?xml version="1.0" encoding="utf-8"?>
<comments xmlns="http://schemas.openxmlformats.org/spreadsheetml/2006/main">
  <authors>
    <author>Denis Miklavcic</author>
  </authors>
  <commentList>
    <comment ref="A49" authorId="0">
      <text>
        <r>
          <rPr>
            <b/>
            <sz val="8"/>
            <rFont val="Tahoma"/>
            <family val="0"/>
          </rPr>
          <t>Denis Miklavcic:</t>
        </r>
        <r>
          <rPr>
            <sz val="8"/>
            <rFont val="Tahoma"/>
            <family val="0"/>
          </rPr>
          <t xml:space="preserve">
- mizar
- tapetnik
- slikopleskar
- patiner
- modelar
- steklar
- plastičar
- strojni ključavničar / pasar</t>
        </r>
      </text>
    </comment>
  </commentList>
</comments>
</file>

<file path=xl/sharedStrings.xml><?xml version="1.0" encoding="utf-8"?>
<sst xmlns="http://schemas.openxmlformats.org/spreadsheetml/2006/main" count="699" uniqueCount="382">
  <si>
    <t>naziv:</t>
  </si>
  <si>
    <t>Assembly Editor</t>
  </si>
  <si>
    <t>40 ur</t>
  </si>
  <si>
    <t>50 ur</t>
  </si>
  <si>
    <t>60 ur</t>
  </si>
  <si>
    <t>72 ur</t>
  </si>
  <si>
    <t>8 ur</t>
  </si>
  <si>
    <t>10 ur</t>
  </si>
  <si>
    <t>12 ur</t>
  </si>
  <si>
    <t>dogovor</t>
  </si>
  <si>
    <t>Teleprompt operater</t>
  </si>
  <si>
    <t>+12%</t>
  </si>
  <si>
    <t>+35%</t>
  </si>
  <si>
    <t>+49%</t>
  </si>
  <si>
    <t>+55%</t>
  </si>
  <si>
    <t>+71%</t>
  </si>
  <si>
    <t>+81%</t>
  </si>
  <si>
    <t>+98%</t>
  </si>
  <si>
    <t>+110%</t>
  </si>
  <si>
    <t>+127%</t>
  </si>
  <si>
    <t>+156%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</si>
  <si>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</si>
  <si>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</si>
  <si>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</si>
  <si>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</si>
  <si>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</si>
  <si>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</si>
  <si>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</si>
  <si>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</si>
  <si>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</si>
  <si>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</si>
  <si>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</si>
  <si>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SKUPAJ</t>
  </si>
  <si>
    <t>Asistent snemalca</t>
  </si>
  <si>
    <t>Operater podnaslavljanja</t>
  </si>
  <si>
    <t>Asistent računovodje, blagajnik</t>
  </si>
  <si>
    <t>Asistent organizatorja lokacij</t>
  </si>
  <si>
    <t>Asistent pri posebnih učinkih</t>
  </si>
  <si>
    <t>Asistent video montažerja</t>
  </si>
  <si>
    <t>Scenski delavec / voznik</t>
  </si>
  <si>
    <t>Scenski delavec</t>
  </si>
  <si>
    <t>Gasilec</t>
  </si>
  <si>
    <t>Voznik</t>
  </si>
  <si>
    <t>Asistent produkcije</t>
  </si>
  <si>
    <t>Asistent tajnice režije</t>
  </si>
  <si>
    <t>Asistent kiparja / modelarja</t>
  </si>
  <si>
    <t>Tehnični risar</t>
  </si>
  <si>
    <t>Asistent scenografa</t>
  </si>
  <si>
    <t>Vodja scenskih delavcev</t>
  </si>
  <si>
    <t>Operater video učinkov</t>
  </si>
  <si>
    <t>Tehnik za posebne učinke</t>
  </si>
  <si>
    <t>Asistent maskerja / frizerja</t>
  </si>
  <si>
    <t>Asistent garderobe</t>
  </si>
  <si>
    <t>Asistent kostumografa</t>
  </si>
  <si>
    <t>Vodja snemanja</t>
  </si>
  <si>
    <t>Organizator produkcije</t>
  </si>
  <si>
    <t>Raziskovalec</t>
  </si>
  <si>
    <t>Filmski raziskovalec</t>
  </si>
  <si>
    <t>Arhivar</t>
  </si>
  <si>
    <t>Vzdrževalec tonskih naprav</t>
  </si>
  <si>
    <t>Operater video naprav</t>
  </si>
  <si>
    <t>Operater upočasnjenih posnetkov</t>
  </si>
  <si>
    <t>Vzdrževalec</t>
  </si>
  <si>
    <t>Nadzornik scenskih delavcev</t>
  </si>
  <si>
    <t>Bolničar</t>
  </si>
  <si>
    <t>Miniaturni posebni učinki</t>
  </si>
  <si>
    <t>Asistent računovodje produkcije</t>
  </si>
  <si>
    <t>Asistent producenta</t>
  </si>
  <si>
    <t>Koordinator produkcije</t>
  </si>
  <si>
    <t>Montažer sinhronizacije</t>
  </si>
  <si>
    <t>VTR inženir</t>
  </si>
  <si>
    <t>Inženir TV zvoka</t>
  </si>
  <si>
    <t xml:space="preserve">Ostrilec </t>
  </si>
  <si>
    <t>Masker / frizer</t>
  </si>
  <si>
    <t>Pridruženi producent</t>
  </si>
  <si>
    <t>Vodja snemalne ekipe</t>
  </si>
  <si>
    <t>Vodja studia</t>
  </si>
  <si>
    <t>Organizator lokacij</t>
  </si>
  <si>
    <t>Mikroman</t>
  </si>
  <si>
    <t>Mešalec slike</t>
  </si>
  <si>
    <t>Pomočnik scenografa</t>
  </si>
  <si>
    <t>Dekorater</t>
  </si>
  <si>
    <t>Video koordinator</t>
  </si>
  <si>
    <t>Filmski fotograf</t>
  </si>
  <si>
    <t>Vodja igralske zasedbe</t>
  </si>
  <si>
    <t>Glavni raziskovalec filma</t>
  </si>
  <si>
    <t>Kipar / maketar</t>
  </si>
  <si>
    <t>Nabavni rekviziter</t>
  </si>
  <si>
    <t>Opremljevalec scene</t>
  </si>
  <si>
    <t>Glavni risar</t>
  </si>
  <si>
    <t>Glavni rekviziter</t>
  </si>
  <si>
    <t>Vodja skupine pri kameri</t>
  </si>
  <si>
    <t>Vodja skupine za posebne učinke</t>
  </si>
  <si>
    <t>Masker - oblikovalec pripomočkov</t>
  </si>
  <si>
    <t>Glavni garderober</t>
  </si>
  <si>
    <t>Tehnični direktor</t>
  </si>
  <si>
    <t>Računovodja produkcije</t>
  </si>
  <si>
    <t>Montažer</t>
  </si>
  <si>
    <t>Snemalec / mešalec zvoka</t>
  </si>
  <si>
    <t>Nadzorni OB zvoka</t>
  </si>
  <si>
    <t>Nadzornik zvoka v post prod.</t>
  </si>
  <si>
    <t>Scenograf</t>
  </si>
  <si>
    <t>Oblikovalec maket</t>
  </si>
  <si>
    <t>Asistent vodje gradnje</t>
  </si>
  <si>
    <t>Vodja oddelka scenskih del.</t>
  </si>
  <si>
    <t>Oblikovalec kostumov</t>
  </si>
  <si>
    <t>Glavni masker / frizer</t>
  </si>
  <si>
    <t>Vodja grafičnih oblikovalcev</t>
  </si>
  <si>
    <t>Producent / režiser</t>
  </si>
  <si>
    <t>Direktor fotografije</t>
  </si>
  <si>
    <t>Režiser / snemalec</t>
  </si>
  <si>
    <t>Producent</t>
  </si>
  <si>
    <t>Režiser</t>
  </si>
  <si>
    <t>Nadzornik produkcije</t>
  </si>
  <si>
    <t>Direktor filma</t>
  </si>
  <si>
    <t>Glavni raziskovalec</t>
  </si>
  <si>
    <t>Kostumograf</t>
  </si>
  <si>
    <t>Glavni VTR On-Line montažer</t>
  </si>
  <si>
    <t>Vodja statistov</t>
  </si>
  <si>
    <t>Tretji asistent režije</t>
  </si>
  <si>
    <t>Drugi asistent garderobe</t>
  </si>
  <si>
    <t>Drugi asistent maskerja / frizerja</t>
  </si>
  <si>
    <t>Drugi asistent sinhronizacije</t>
  </si>
  <si>
    <t>Prvi asistent montažerja</t>
  </si>
  <si>
    <t>Prvi asistent sinhronizacije</t>
  </si>
  <si>
    <t>Drugi asistent režije</t>
  </si>
  <si>
    <t>Programer račun. video učinkov</t>
  </si>
  <si>
    <t>Pomožni delavec</t>
  </si>
  <si>
    <t>TEDENSKO</t>
  </si>
  <si>
    <t>OSNOVA</t>
  </si>
  <si>
    <t>Asistent vodje statistov</t>
  </si>
  <si>
    <t>Vodja oddelka studijske scene</t>
  </si>
  <si>
    <t>Vodja scene</t>
  </si>
  <si>
    <t>DNEVNO (+25%)</t>
  </si>
  <si>
    <t>Osvetljevalec</t>
  </si>
  <si>
    <t>SKUPAJ 13</t>
  </si>
  <si>
    <t>SKUPAJ 12</t>
  </si>
  <si>
    <t>SKUPAJ 11</t>
  </si>
  <si>
    <t>SKUPAJ 10</t>
  </si>
  <si>
    <t>SKUPAJ 9</t>
  </si>
  <si>
    <t>SKUPAJ 8</t>
  </si>
  <si>
    <t>SKUPAJ 7</t>
  </si>
  <si>
    <t>SKUPAJ 6</t>
  </si>
  <si>
    <t>SKUPAJ 5</t>
  </si>
  <si>
    <t>SKUPAJ 4</t>
  </si>
  <si>
    <t>SKUPAJ 3</t>
  </si>
  <si>
    <t>SKUPAJ 2</t>
  </si>
  <si>
    <t>SKUPAJ 1</t>
  </si>
  <si>
    <t>Pomočnik direktorja filma</t>
  </si>
  <si>
    <t>Kurir / postrešček</t>
  </si>
  <si>
    <t>Arhivar, dokumentalist</t>
  </si>
  <si>
    <t>Filmski laborant</t>
  </si>
  <si>
    <t>Asist.predst.za odnose z javnostmi</t>
  </si>
  <si>
    <t>Asistent tehnika za razsvetljavo</t>
  </si>
  <si>
    <t>Drugi asistent montažerja</t>
  </si>
  <si>
    <t>Rokodelec</t>
  </si>
  <si>
    <t>Videotehnik</t>
  </si>
  <si>
    <t>Vrviščar / polagalec kablov</t>
  </si>
  <si>
    <t>Asistent tonskega mojstra</t>
  </si>
  <si>
    <t>Mešalec zvočnih učinkov</t>
  </si>
  <si>
    <t>Oblikovalec računalniške grafike</t>
  </si>
  <si>
    <t>Mojster rokodelec</t>
  </si>
  <si>
    <t>Animator robotov</t>
  </si>
  <si>
    <t>Sestavljalec A/V opreme</t>
  </si>
  <si>
    <t>Scenski oblikovalec</t>
  </si>
  <si>
    <t>Kamerman</t>
  </si>
  <si>
    <t>Tehnik za robote</t>
  </si>
  <si>
    <t>Predstavnik za odnose z javnostmi</t>
  </si>
  <si>
    <t>Glavni mojster rokodelcev</t>
  </si>
  <si>
    <t>Kreator luči</t>
  </si>
  <si>
    <t>Kreator kostumov</t>
  </si>
  <si>
    <t>Umetniški oblikovalec</t>
  </si>
  <si>
    <t>Mešalec zvoka</t>
  </si>
  <si>
    <t>Oblikovalec robotov</t>
  </si>
  <si>
    <t>Svetovalec za odnose z javnostjo</t>
  </si>
  <si>
    <t>Vodja oddelka rokodelcev</t>
  </si>
  <si>
    <t>Asistent oddelka scenografije</t>
  </si>
  <si>
    <t>Montažer negativa</t>
  </si>
  <si>
    <t>Glavni montažer negativa</t>
  </si>
  <si>
    <t>Spremljevalec kamere</t>
  </si>
  <si>
    <t>Scenski rekviziter</t>
  </si>
  <si>
    <t>Scenski mojster</t>
  </si>
  <si>
    <t>Garderober / ka</t>
  </si>
  <si>
    <t>Tretji asistent montažerja</t>
  </si>
  <si>
    <t>Pomočnik režije</t>
  </si>
  <si>
    <t>Organizator transporta</t>
  </si>
  <si>
    <t>Grafik</t>
  </si>
  <si>
    <t>Grafični oblikovalec</t>
  </si>
  <si>
    <t>Organizator kostumografije</t>
  </si>
  <si>
    <t>Organizator scenografije</t>
  </si>
  <si>
    <t>Operater daljinsko vodene kamere</t>
  </si>
  <si>
    <t>Asistent temnice</t>
  </si>
  <si>
    <t>Dežurni v studiu</t>
  </si>
  <si>
    <t>Dežurni na sceni</t>
  </si>
  <si>
    <t>Pomožni rekviziter</t>
  </si>
  <si>
    <t>Asistent vodje snemanja</t>
  </si>
  <si>
    <t>Tajnica</t>
  </si>
  <si>
    <t>Varnostnik</t>
  </si>
  <si>
    <t>Oskrbovalec klape / material asistent</t>
  </si>
  <si>
    <t>Gradbeni delavec</t>
  </si>
  <si>
    <t>Perica / likarica</t>
  </si>
  <si>
    <t>Šivilja / krojač</t>
  </si>
  <si>
    <t>Asistent kreatorja luči</t>
  </si>
  <si>
    <t>Pirotehnik</t>
  </si>
  <si>
    <t>Orožar</t>
  </si>
  <si>
    <t>Gradbinec montažer</t>
  </si>
  <si>
    <t>Električar</t>
  </si>
  <si>
    <t>Agregatist</t>
  </si>
  <si>
    <t>Asistent steadycama</t>
  </si>
  <si>
    <t>Upravljalec specialnih vozil</t>
  </si>
  <si>
    <t>Lasuljar</t>
  </si>
  <si>
    <t>Slikar</t>
  </si>
  <si>
    <t>Tajnica režije / script</t>
  </si>
  <si>
    <t>Koordinator kaskaderjev</t>
  </si>
  <si>
    <t>Snemalec / švenker</t>
  </si>
  <si>
    <t>Snemalec druge kamere</t>
  </si>
  <si>
    <t>Snemalec Steadycam</t>
  </si>
  <si>
    <t>Oblikovalec SFX maske</t>
  </si>
  <si>
    <t>Glavni snemalec</t>
  </si>
  <si>
    <t>Glavni snemalec SFX</t>
  </si>
  <si>
    <t>Scenarist</t>
  </si>
  <si>
    <t>Risar snemalne knjige</t>
  </si>
  <si>
    <t>Oblikovalec maske</t>
  </si>
  <si>
    <t>Oblikovalec posebnih učinkov</t>
  </si>
  <si>
    <t>Režiser zvoka</t>
  </si>
  <si>
    <t>Direktor igralske zasedbe</t>
  </si>
  <si>
    <t>Glavni montažer</t>
  </si>
  <si>
    <t>Filmski arhitekt</t>
  </si>
  <si>
    <t>Obrtnik</t>
  </si>
  <si>
    <t>Mojster obrtnik</t>
  </si>
  <si>
    <t>Glavni mojster obrtnikov</t>
  </si>
  <si>
    <t>Vodja gradnje</t>
  </si>
  <si>
    <t>Vodja oddelka obrtnikov</t>
  </si>
  <si>
    <t>Kreator maske</t>
  </si>
  <si>
    <t>POKOJNINSKA OSNOVA (€):</t>
  </si>
  <si>
    <t>VREDNOST TOČKE (€):</t>
  </si>
  <si>
    <t>29/01/2008</t>
  </si>
  <si>
    <t>Priporočene minimalne tarife za samostojne profesionalne filmske delavce (bruto brez DDV)</t>
  </si>
  <si>
    <t>RECOMENDED TARIFS FOR FREELANCE PROFESSIONAL FILM WORKERS</t>
  </si>
  <si>
    <t>SOCIAL SECURITY CONTRIBUTION BASE</t>
  </si>
  <si>
    <t>POINT VALUE</t>
  </si>
  <si>
    <t>WEEKLY</t>
  </si>
  <si>
    <t>DAILY (+25%)</t>
  </si>
  <si>
    <t>title</t>
  </si>
  <si>
    <t>40 h</t>
  </si>
  <si>
    <t>50 h</t>
  </si>
  <si>
    <t>60 h</t>
  </si>
  <si>
    <t>72 h</t>
  </si>
  <si>
    <t>8 h</t>
  </si>
  <si>
    <t>10 h</t>
  </si>
  <si>
    <t>12 h</t>
  </si>
  <si>
    <t>TOTAL</t>
  </si>
  <si>
    <t>BASE</t>
  </si>
  <si>
    <t>Extras Manager Assistant</t>
  </si>
  <si>
    <t>TOTAL 2</t>
  </si>
  <si>
    <t>3rd. Assistant Director</t>
  </si>
  <si>
    <t>Tajnica produkcije</t>
  </si>
  <si>
    <t>Secretary</t>
  </si>
  <si>
    <t>TOTAL 3</t>
  </si>
  <si>
    <t>Assistant Accountant / Cashier</t>
  </si>
  <si>
    <t>Assistant Producion Manager</t>
  </si>
  <si>
    <t>Assistant property man</t>
  </si>
  <si>
    <t>Location Assistant</t>
  </si>
  <si>
    <t>TOTAL 4</t>
  </si>
  <si>
    <t>Video Assistant Operator</t>
  </si>
  <si>
    <t>spremljevalec kamere/material asistent</t>
  </si>
  <si>
    <t>Camera Assistant</t>
  </si>
  <si>
    <t>2nd. Assistant Editor</t>
  </si>
  <si>
    <t>Basic Rigger / Scaffolder</t>
  </si>
  <si>
    <t>Construction Worker</t>
  </si>
  <si>
    <t>Fire Fighter</t>
  </si>
  <si>
    <t>Security</t>
  </si>
  <si>
    <t>Driver</t>
  </si>
  <si>
    <t>Dressmaker</t>
  </si>
  <si>
    <t>Craft Labourer</t>
  </si>
  <si>
    <t>TOTAL 5</t>
  </si>
  <si>
    <t>Assistant Producer</t>
  </si>
  <si>
    <t>2nd. Assistant Director</t>
  </si>
  <si>
    <t>montažer negativa</t>
  </si>
  <si>
    <t>Negative editor</t>
  </si>
  <si>
    <t>Sound Assistant</t>
  </si>
  <si>
    <t>Grafični operater</t>
  </si>
  <si>
    <t>Graphic Artist</t>
  </si>
  <si>
    <t>Programer račun.video učinkov (posebnih efektov)</t>
  </si>
  <si>
    <t>Computer Video FX Programmer</t>
  </si>
  <si>
    <t>TOTAL 6</t>
  </si>
  <si>
    <t>SFX Technician</t>
  </si>
  <si>
    <t>Armourer</t>
  </si>
  <si>
    <t>Make Up / Hair Assistant</t>
  </si>
  <si>
    <t>garderober / ka</t>
  </si>
  <si>
    <t>Wardrobe Mistress / Master</t>
  </si>
  <si>
    <t>Researcher</t>
  </si>
  <si>
    <t>1st. Assistant Editor</t>
  </si>
  <si>
    <t>asistent montaže zvoka</t>
  </si>
  <si>
    <t>Sound Editor Assistant</t>
  </si>
  <si>
    <t>Generator operater</t>
  </si>
  <si>
    <t>notranji rekviziter</t>
  </si>
  <si>
    <t>Props Person</t>
  </si>
  <si>
    <t>Craft Grades</t>
  </si>
  <si>
    <t>Vodja transporta</t>
  </si>
  <si>
    <t>Transport Manager</t>
  </si>
  <si>
    <t>Stills Camera</t>
  </si>
  <si>
    <t>Nurse</t>
  </si>
  <si>
    <t>TOTAL 7</t>
  </si>
  <si>
    <t>Rostrum Camera</t>
  </si>
  <si>
    <t>Steadycam Assistant</t>
  </si>
  <si>
    <t>frizer</t>
  </si>
  <si>
    <t>Make Up / Hair Artist</t>
  </si>
  <si>
    <t>Extras Manager</t>
  </si>
  <si>
    <t>Koordinator postprodukcije</t>
  </si>
  <si>
    <t>Production Co-ordinator</t>
  </si>
  <si>
    <t>Grip</t>
  </si>
  <si>
    <t>Matte Process Artist</t>
  </si>
  <si>
    <t>Montažer zvoka</t>
  </si>
  <si>
    <t>Sound Editor</t>
  </si>
  <si>
    <t>Production Accountant</t>
  </si>
  <si>
    <t>Senior Production Assistant</t>
  </si>
  <si>
    <t>TOTAL 8</t>
  </si>
  <si>
    <t>Glavni garderober - asistent kostumografa</t>
  </si>
  <si>
    <t>Assistant Costume Designer</t>
  </si>
  <si>
    <t>Masker / Lasuljar</t>
  </si>
  <si>
    <t>Assistant Art Director</t>
  </si>
  <si>
    <t>Organizator lokacij - location manager</t>
  </si>
  <si>
    <t>Location Manager</t>
  </si>
  <si>
    <t>Boom Operator</t>
  </si>
  <si>
    <t>Graphic Designer</t>
  </si>
  <si>
    <t>zunanji rekviziter</t>
  </si>
  <si>
    <t>Prop Master / Mistress</t>
  </si>
  <si>
    <t>TOTAL 9</t>
  </si>
  <si>
    <t>Focus Puller</t>
  </si>
  <si>
    <t>vodja igralske zasedbe - casting</t>
  </si>
  <si>
    <t>Casting Director</t>
  </si>
  <si>
    <t>Stunt Co-ordinator</t>
  </si>
  <si>
    <t>Unit Publicist</t>
  </si>
  <si>
    <t>Script Supervisor</t>
  </si>
  <si>
    <t>Sculptor Modeller</t>
  </si>
  <si>
    <t>Slikar / patiner</t>
  </si>
  <si>
    <t>Painter</t>
  </si>
  <si>
    <t>Vodja osvetljačev</t>
  </si>
  <si>
    <t>Lighting Director</t>
  </si>
  <si>
    <t>Construction Manager</t>
  </si>
  <si>
    <t>TOTAL 10</t>
  </si>
  <si>
    <t>Production Manager</t>
  </si>
  <si>
    <t xml:space="preserve">mešalec zvoka / mojster za mix zvoka </t>
  </si>
  <si>
    <t>Sound Mixer</t>
  </si>
  <si>
    <t>SFX Make-up artist</t>
  </si>
  <si>
    <t>TOTAL 11</t>
  </si>
  <si>
    <t>Camera Operator</t>
  </si>
  <si>
    <t>2nd Camera Operator</t>
  </si>
  <si>
    <t>Steadycam Operator</t>
  </si>
  <si>
    <t>1st. Assistant Director</t>
  </si>
  <si>
    <t>Tonski mojster / snemalec tona</t>
  </si>
  <si>
    <t>Sound Recordist / Mixer</t>
  </si>
  <si>
    <t>oblikovalec zvoka (postprodukcija)</t>
  </si>
  <si>
    <t>Post. Prod. Sound Supervisor</t>
  </si>
  <si>
    <t>Line Producer</t>
  </si>
  <si>
    <t>Asociate Producer</t>
  </si>
  <si>
    <t>kreator maske</t>
  </si>
  <si>
    <t>Make-up Artist</t>
  </si>
  <si>
    <t>TOTAL 12</t>
  </si>
  <si>
    <t>+171%</t>
  </si>
  <si>
    <t>Scenic Designer</t>
  </si>
  <si>
    <t>Supervisory Editor</t>
  </si>
  <si>
    <t>Izvršni producent</t>
  </si>
  <si>
    <t>Executive Producer</t>
  </si>
  <si>
    <t>Production Designer</t>
  </si>
  <si>
    <t>TOTAL 13</t>
  </si>
  <si>
    <t>+200%</t>
  </si>
  <si>
    <t>Director of Photography</t>
  </si>
  <si>
    <t>SKUPAJ 14</t>
  </si>
  <si>
    <t>TOTAL 14</t>
  </si>
  <si>
    <t>+220%</t>
  </si>
  <si>
    <t>Producer</t>
  </si>
  <si>
    <t>SKUPAJ 15</t>
  </si>
  <si>
    <t>TOTAL 15</t>
  </si>
  <si>
    <t>risar snemalne knjige / storyboard :  500-3000 EUR za izdelavo storyboarda</t>
  </si>
  <si>
    <t xml:space="preserve">storyboard ARTIST :  500-3000 EUR for storyboard </t>
  </si>
  <si>
    <t xml:space="preserve"> </t>
  </si>
  <si>
    <t>Scenarist (plačan po scenariju :       2-3% budžeta)</t>
  </si>
  <si>
    <t>Screenwriter: 2-3% of the budget per script</t>
  </si>
  <si>
    <t>Režiser 5-8% budžeta</t>
  </si>
  <si>
    <t>Director 5-8% of the budget</t>
  </si>
</sst>
</file>

<file path=xl/styles.xml><?xml version="1.0" encoding="utf-8"?>
<styleSheet xmlns="http://schemas.openxmlformats.org/spreadsheetml/2006/main">
  <numFmts count="3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&quot;SIT&quot;;\-#,##0&quot;SIT&quot;"/>
    <numFmt numFmtId="165" formatCode="#,##0&quot;SIT&quot;;[Red]\-#,##0&quot;SIT&quot;"/>
    <numFmt numFmtId="166" formatCode="#,##0.00&quot;SIT&quot;;\-#,##0.00&quot;SIT&quot;"/>
    <numFmt numFmtId="167" formatCode="#,##0.00&quot;SIT&quot;;[Red]\-#,##0.00&quot;SIT&quot;"/>
    <numFmt numFmtId="168" formatCode="_-* #,##0&quot;SIT&quot;_-;\-* #,##0&quot;SIT&quot;_-;_-* &quot;-&quot;&quot;SIT&quot;_-;_-@_-"/>
    <numFmt numFmtId="169" formatCode="_-* #,##0_S_I_T_-;\-* #,##0_S_I_T_-;_-* &quot;-&quot;_S_I_T_-;_-@_-"/>
    <numFmt numFmtId="170" formatCode="_-* #,##0.00&quot;SIT&quot;_-;\-* #,##0.00&quot;SIT&quot;_-;_-* &quot;-&quot;??&quot;SIT&quot;_-;_-@_-"/>
    <numFmt numFmtId="171" formatCode="_-* #,##0.00_S_I_T_-;\-* #,##0.00_S_I_T_-;_-* &quot;-&quot;??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_ ;[Red]\-#,##0.00\ "/>
    <numFmt numFmtId="181" formatCode="#,##0.00\ &quot;SIT&quot;"/>
    <numFmt numFmtId="182" formatCode="0,"/>
    <numFmt numFmtId="183" formatCode="#,##0.00\ _S_I_T"/>
    <numFmt numFmtId="184" formatCode="#,##0.00\ [$€-1]"/>
    <numFmt numFmtId="185" formatCode="[$€-2]\ #,##0.00"/>
  </numFmts>
  <fonts count="12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color indexed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4" fontId="3" fillId="0" borderId="1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 applyProtection="1">
      <alignment/>
      <protection locked="0"/>
    </xf>
    <xf numFmtId="4" fontId="3" fillId="0" borderId="0" xfId="0" applyNumberFormat="1" applyFont="1" applyAlignment="1">
      <alignment/>
    </xf>
    <xf numFmtId="4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 applyProtection="1">
      <alignment/>
      <protection locked="0"/>
    </xf>
    <xf numFmtId="4" fontId="3" fillId="0" borderId="3" xfId="0" applyNumberFormat="1" applyFont="1" applyBorder="1" applyAlignment="1">
      <alignment/>
    </xf>
    <xf numFmtId="0" fontId="6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3" fontId="3" fillId="0" borderId="1" xfId="0" applyNumberFormat="1" applyFont="1" applyBorder="1" applyAlignment="1" applyProtection="1">
      <alignment/>
      <protection locked="0"/>
    </xf>
    <xf numFmtId="4" fontId="6" fillId="0" borderId="0" xfId="0" applyNumberFormat="1" applyFont="1" applyAlignment="1">
      <alignment/>
    </xf>
    <xf numFmtId="4" fontId="6" fillId="0" borderId="4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/>
    </xf>
    <xf numFmtId="1" fontId="6" fillId="0" borderId="5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3" fillId="0" borderId="0" xfId="15" applyFont="1" applyFill="1" applyBorder="1">
      <alignment/>
      <protection/>
    </xf>
    <xf numFmtId="4" fontId="6" fillId="0" borderId="4" xfId="15" applyNumberFormat="1" applyFont="1" applyFill="1" applyBorder="1">
      <alignment/>
      <protection/>
    </xf>
    <xf numFmtId="0" fontId="0" fillId="0" borderId="0" xfId="15">
      <alignment/>
      <protection/>
    </xf>
    <xf numFmtId="0" fontId="3" fillId="0" borderId="2" xfId="15" applyFont="1" applyFill="1" applyBorder="1" applyAlignment="1">
      <alignment horizontal="center"/>
      <protection/>
    </xf>
    <xf numFmtId="4" fontId="3" fillId="2" borderId="1" xfId="15" applyNumberFormat="1" applyFont="1" applyFill="1" applyBorder="1">
      <alignment/>
      <protection/>
    </xf>
    <xf numFmtId="4" fontId="3" fillId="0" borderId="1" xfId="15" applyNumberFormat="1" applyFont="1" applyFill="1" applyBorder="1">
      <alignment/>
      <protection/>
    </xf>
    <xf numFmtId="4" fontId="3" fillId="0" borderId="2" xfId="15" applyNumberFormat="1" applyFont="1" applyFill="1" applyBorder="1">
      <alignment/>
      <protection/>
    </xf>
    <xf numFmtId="4" fontId="3" fillId="0" borderId="2" xfId="15" applyNumberFormat="1" applyFont="1" applyFill="1" applyBorder="1" applyAlignment="1">
      <alignment horizontal="right"/>
      <protection/>
    </xf>
    <xf numFmtId="4" fontId="3" fillId="2" borderId="2" xfId="15" applyNumberFormat="1" applyFont="1" applyFill="1" applyBorder="1">
      <alignment/>
      <protection/>
    </xf>
    <xf numFmtId="4" fontId="3" fillId="3" borderId="1" xfId="15" applyNumberFormat="1" applyFont="1" applyFill="1" applyBorder="1">
      <alignment/>
      <protection/>
    </xf>
    <xf numFmtId="0" fontId="3" fillId="0" borderId="1" xfId="15" applyFont="1" applyFill="1" applyBorder="1">
      <alignment/>
      <protection/>
    </xf>
    <xf numFmtId="4" fontId="7" fillId="0" borderId="1" xfId="15" applyNumberFormat="1" applyFont="1" applyFill="1" applyBorder="1" applyAlignment="1">
      <alignment horizontal="right"/>
      <protection/>
    </xf>
    <xf numFmtId="1" fontId="3" fillId="0" borderId="6" xfId="0" applyNumberFormat="1" applyFont="1" applyBorder="1" applyAlignment="1">
      <alignment/>
    </xf>
    <xf numFmtId="0" fontId="3" fillId="0" borderId="7" xfId="0" applyNumberFormat="1" applyFont="1" applyBorder="1" applyAlignment="1">
      <alignment horizontal="center"/>
    </xf>
    <xf numFmtId="4" fontId="3" fillId="0" borderId="7" xfId="0" applyNumberFormat="1" applyFont="1" applyFill="1" applyBorder="1" applyAlignment="1">
      <alignment horizontal="right"/>
    </xf>
    <xf numFmtId="4" fontId="3" fillId="0" borderId="7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8" xfId="0" applyNumberFormat="1" applyFont="1" applyBorder="1" applyAlignment="1">
      <alignment horizontal="center"/>
    </xf>
    <xf numFmtId="4" fontId="6" fillId="0" borderId="8" xfId="0" applyNumberFormat="1" applyFont="1" applyFill="1" applyBorder="1" applyAlignment="1">
      <alignment/>
    </xf>
    <xf numFmtId="4" fontId="6" fillId="0" borderId="8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9" fillId="4" borderId="1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49" fontId="9" fillId="5" borderId="10" xfId="0" applyNumberFormat="1" applyFont="1" applyFill="1" applyBorder="1" applyAlignment="1">
      <alignment horizontal="center"/>
    </xf>
    <xf numFmtId="49" fontId="9" fillId="5" borderId="0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49" fontId="8" fillId="0" borderId="0" xfId="0" applyNumberFormat="1" applyFont="1" applyAlignment="1" applyProtection="1">
      <alignment horizontal="left"/>
      <protection locked="0"/>
    </xf>
    <xf numFmtId="184" fontId="4" fillId="0" borderId="0" xfId="0" applyNumberFormat="1" applyFont="1" applyFill="1" applyBorder="1" applyAlignment="1" applyProtection="1">
      <alignment/>
      <protection locked="0"/>
    </xf>
    <xf numFmtId="184" fontId="3" fillId="0" borderId="0" xfId="0" applyNumberFormat="1" applyFont="1" applyFill="1" applyBorder="1" applyAlignment="1" applyProtection="1">
      <alignment/>
      <protection/>
    </xf>
    <xf numFmtId="185" fontId="4" fillId="0" borderId="0" xfId="0" applyNumberFormat="1" applyFont="1" applyFill="1" applyBorder="1" applyAlignment="1" applyProtection="1">
      <alignment/>
      <protection locked="0"/>
    </xf>
    <xf numFmtId="185" fontId="3" fillId="0" borderId="0" xfId="0" applyNumberFormat="1" applyFont="1" applyFill="1" applyBorder="1" applyAlignment="1" applyProtection="1">
      <alignment/>
      <protection/>
    </xf>
    <xf numFmtId="4" fontId="6" fillId="0" borderId="11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4" fontId="3" fillId="0" borderId="14" xfId="0" applyNumberFormat="1" applyFont="1" applyFill="1" applyBorder="1" applyAlignment="1">
      <alignment horizontal="right"/>
    </xf>
    <xf numFmtId="49" fontId="6" fillId="0" borderId="4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6" xfId="0" applyNumberFormat="1" applyFont="1" applyBorder="1" applyAlignment="1">
      <alignment horizontal="center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16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1" fontId="3" fillId="0" borderId="0" xfId="0" applyNumberFormat="1" applyFont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0" xfId="0" applyNumberFormat="1" applyFont="1" applyAlignment="1">
      <alignment wrapText="1"/>
    </xf>
    <xf numFmtId="4" fontId="3" fillId="0" borderId="1" xfId="0" applyNumberFormat="1" applyFont="1" applyBorder="1" applyAlignment="1" applyProtection="1">
      <alignment wrapText="1"/>
      <protection locked="0"/>
    </xf>
  </cellXfs>
  <cellStyles count="7">
    <cellStyle name="Normal" xfId="0"/>
    <cellStyle name="Normal_Book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L13" sqref="L13"/>
    </sheetView>
  </sheetViews>
  <sheetFormatPr defaultColWidth="9.140625" defaultRowHeight="12.75"/>
  <sheetData/>
  <printOptions/>
  <pageMargins left="0.75" right="0.75" top="1" bottom="1" header="0.5" footer="0.5"/>
  <pageSetup horizontalDpi="360" verticalDpi="360" orientation="portrait" r:id="rId3"/>
  <legacyDrawing r:id="rId2"/>
  <oleObjects>
    <oleObject progId="Word.Document.8" shapeId="80450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264"/>
  <sheetViews>
    <sheetView showGridLines="0" tabSelected="1" zoomScale="130" zoomScaleNormal="13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6" sqref="C6"/>
    </sheetView>
  </sheetViews>
  <sheetFormatPr defaultColWidth="9.140625" defaultRowHeight="12.75"/>
  <cols>
    <col min="1" max="1" width="5.00390625" style="40" customWidth="1"/>
    <col min="2" max="2" width="4.421875" style="13" customWidth="1"/>
    <col min="3" max="3" width="26.140625" style="38" customWidth="1"/>
    <col min="4" max="10" width="12.7109375" style="29" customWidth="1"/>
    <col min="11" max="11" width="12.7109375" style="9" customWidth="1"/>
    <col min="12" max="12" width="9.140625" style="9" customWidth="1"/>
    <col min="13" max="19" width="14.28125" style="9" hidden="1" customWidth="1"/>
    <col min="20" max="16384" width="9.140625" style="9" customWidth="1"/>
  </cols>
  <sheetData>
    <row r="1" spans="1:12" s="4" customFormat="1" ht="15.75">
      <c r="A1" s="39"/>
      <c r="B1" s="2"/>
      <c r="C1" s="30" t="s">
        <v>237</v>
      </c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15.75">
      <c r="A2" s="39"/>
      <c r="B2" s="2"/>
      <c r="C2" s="30"/>
      <c r="D2" s="3"/>
      <c r="E2" s="3"/>
      <c r="F2" s="3"/>
      <c r="G2" s="3"/>
      <c r="H2" s="3"/>
      <c r="I2" s="3"/>
      <c r="J2" s="3"/>
      <c r="K2" s="3"/>
      <c r="L2" s="3"/>
    </row>
    <row r="3" spans="1:12" s="6" customFormat="1" ht="15">
      <c r="A3" s="76" t="s">
        <v>234</v>
      </c>
      <c r="B3" s="76"/>
      <c r="C3" s="76"/>
      <c r="D3" s="5"/>
      <c r="E3" s="5"/>
      <c r="F3" s="5"/>
      <c r="G3" s="5"/>
      <c r="H3" s="5"/>
      <c r="I3" s="5"/>
      <c r="J3" s="5"/>
      <c r="K3" s="5"/>
      <c r="L3" s="5"/>
    </row>
    <row r="4" spans="1:12" s="6" customFormat="1" ht="15.75">
      <c r="A4" s="78" t="s">
        <v>236</v>
      </c>
      <c r="B4" s="78"/>
      <c r="C4" s="79">
        <v>538.53</v>
      </c>
      <c r="D4" s="5"/>
      <c r="E4" s="5"/>
      <c r="F4" s="5"/>
      <c r="G4" s="5"/>
      <c r="H4" s="5"/>
      <c r="I4" s="5"/>
      <c r="J4" s="5"/>
      <c r="K4" s="5"/>
      <c r="L4" s="5"/>
    </row>
    <row r="5" spans="1:12" s="6" customFormat="1" ht="15">
      <c r="A5" s="77" t="s">
        <v>235</v>
      </c>
      <c r="B5" s="77"/>
      <c r="C5" s="77"/>
      <c r="D5" s="5"/>
      <c r="E5" s="5"/>
      <c r="F5" s="5"/>
      <c r="G5" s="5"/>
      <c r="H5" s="5"/>
      <c r="I5" s="5"/>
      <c r="J5" s="5"/>
      <c r="K5" s="5"/>
      <c r="L5" s="5"/>
    </row>
    <row r="6" spans="2:11" ht="12">
      <c r="B6" s="7"/>
      <c r="C6" s="80">
        <f>C4/(40*4)*1.56</f>
        <v>5.2506675</v>
      </c>
      <c r="D6" s="8"/>
      <c r="E6" s="8"/>
      <c r="F6" s="8"/>
      <c r="G6" s="8"/>
      <c r="H6" s="8"/>
      <c r="I6" s="8"/>
      <c r="J6" s="8"/>
      <c r="K6" s="8"/>
    </row>
    <row r="7" spans="2:12" ht="12.75">
      <c r="B7" s="7"/>
      <c r="C7" s="31"/>
      <c r="D7" s="70" t="s">
        <v>128</v>
      </c>
      <c r="E7" s="71"/>
      <c r="F7" s="71"/>
      <c r="G7" s="72"/>
      <c r="H7" s="73" t="s">
        <v>133</v>
      </c>
      <c r="I7" s="74"/>
      <c r="J7" s="75"/>
      <c r="K7" s="8"/>
      <c r="L7" s="8"/>
    </row>
    <row r="8" spans="1:11" s="12" customFormat="1" ht="12">
      <c r="A8" s="41"/>
      <c r="B8" s="10"/>
      <c r="C8" s="32" t="s">
        <v>0</v>
      </c>
      <c r="D8" s="11" t="s">
        <v>2</v>
      </c>
      <c r="E8" s="11" t="s">
        <v>3</v>
      </c>
      <c r="F8" s="11" t="s">
        <v>4</v>
      </c>
      <c r="G8" s="11" t="s">
        <v>5</v>
      </c>
      <c r="H8" s="11" t="s">
        <v>6</v>
      </c>
      <c r="I8" s="11" t="s">
        <v>7</v>
      </c>
      <c r="J8" s="11" t="s">
        <v>8</v>
      </c>
      <c r="K8" s="12" t="s">
        <v>32</v>
      </c>
    </row>
    <row r="9" spans="1:11" s="15" customFormat="1" ht="12">
      <c r="A9" s="40">
        <v>1</v>
      </c>
      <c r="B9" s="13">
        <v>1</v>
      </c>
      <c r="C9" s="33" t="s">
        <v>149</v>
      </c>
      <c r="D9" s="14"/>
      <c r="E9" s="14"/>
      <c r="F9" s="14"/>
      <c r="G9" s="14"/>
      <c r="H9" s="14"/>
      <c r="I9" s="14"/>
      <c r="J9" s="14"/>
      <c r="K9" s="15">
        <f>SUM(D9:J9)</f>
        <v>0</v>
      </c>
    </row>
    <row r="10" spans="1:11" s="18" customFormat="1" ht="12">
      <c r="A10" s="42">
        <v>2</v>
      </c>
      <c r="B10" s="10"/>
      <c r="C10" s="34" t="s">
        <v>127</v>
      </c>
      <c r="D10" s="17"/>
      <c r="E10" s="17"/>
      <c r="F10" s="17"/>
      <c r="G10" s="17"/>
      <c r="H10" s="17"/>
      <c r="I10" s="17"/>
      <c r="J10" s="17"/>
      <c r="K10" s="18">
        <f>SUM(D10:J10)</f>
        <v>0</v>
      </c>
    </row>
    <row r="11" spans="1:11" s="18" customFormat="1" ht="12">
      <c r="A11" s="42"/>
      <c r="B11" s="10"/>
      <c r="C11" s="35" t="s">
        <v>147</v>
      </c>
      <c r="D11" s="16">
        <f aca="true" t="shared" si="0" ref="D11:K11">SUM(D9:D10)</f>
        <v>0</v>
      </c>
      <c r="E11" s="16">
        <f t="shared" si="0"/>
        <v>0</v>
      </c>
      <c r="F11" s="16">
        <f t="shared" si="0"/>
        <v>0</v>
      </c>
      <c r="G11" s="16">
        <f t="shared" si="0"/>
        <v>0</v>
      </c>
      <c r="H11" s="16">
        <f t="shared" si="0"/>
        <v>0</v>
      </c>
      <c r="I11" s="16">
        <f t="shared" si="0"/>
        <v>0</v>
      </c>
      <c r="J11" s="16">
        <f t="shared" si="0"/>
        <v>0</v>
      </c>
      <c r="K11" s="18">
        <f t="shared" si="0"/>
        <v>0</v>
      </c>
    </row>
    <row r="12" spans="1:11" s="22" customFormat="1" ht="12">
      <c r="A12" s="43"/>
      <c r="B12" s="19" t="s">
        <v>21</v>
      </c>
      <c r="C12" s="36" t="s">
        <v>129</v>
      </c>
      <c r="D12" s="20">
        <f>C6*40</f>
        <v>210.02669999999998</v>
      </c>
      <c r="E12" s="20">
        <f>D12+(D12/40*1.5*10)</f>
        <v>288.78671249999996</v>
      </c>
      <c r="F12" s="20">
        <f>D12+(D12/40*1.5*20)</f>
        <v>367.546725</v>
      </c>
      <c r="G12" s="20">
        <f>D12+(D12/40*1.5*32)</f>
        <v>462.05873999999994</v>
      </c>
      <c r="H12" s="20">
        <f>D12/40*1.25*8</f>
        <v>52.506674999999994</v>
      </c>
      <c r="I12" s="20">
        <f>H12+(H12/8*1.5*2)</f>
        <v>72.19667812499999</v>
      </c>
      <c r="J12" s="20">
        <f>H12+(H12/8*1.5*4)</f>
        <v>91.88668124999998</v>
      </c>
      <c r="K12" s="21"/>
    </row>
    <row r="13" spans="1:22" s="15" customFormat="1" ht="12">
      <c r="A13" s="40">
        <v>3</v>
      </c>
      <c r="B13" s="13">
        <v>2</v>
      </c>
      <c r="C13" s="33" t="s">
        <v>191</v>
      </c>
      <c r="D13" s="23"/>
      <c r="E13" s="23"/>
      <c r="F13" s="23"/>
      <c r="G13" s="23"/>
      <c r="H13" s="23"/>
      <c r="I13" s="23"/>
      <c r="J13" s="23"/>
      <c r="K13" s="15">
        <f aca="true" t="shared" si="1" ref="K13:K18">SUM(M13:S13)</f>
        <v>0</v>
      </c>
      <c r="M13" s="15">
        <f aca="true" t="shared" si="2" ref="M13:M18">SUM($D$12)*D13</f>
        <v>0</v>
      </c>
      <c r="N13" s="15">
        <f aca="true" t="shared" si="3" ref="N13:N18">SUM($E$12)*E13</f>
        <v>0</v>
      </c>
      <c r="O13" s="15">
        <f aca="true" t="shared" si="4" ref="O13:O18">SUM($F$12)*F13</f>
        <v>0</v>
      </c>
      <c r="P13" s="15">
        <f aca="true" t="shared" si="5" ref="P13:P18">SUM($G$12)*G13</f>
        <v>0</v>
      </c>
      <c r="Q13" s="15">
        <f aca="true" t="shared" si="6" ref="Q13:Q18">SUM($H$12)*H13</f>
        <v>0</v>
      </c>
      <c r="R13" s="15">
        <f aca="true" t="shared" si="7" ref="R13:R18">SUM($I$12)*I13</f>
        <v>0</v>
      </c>
      <c r="S13" s="15">
        <f aca="true" t="shared" si="8" ref="S13:S18">SUM($J$12)*J13</f>
        <v>0</v>
      </c>
      <c r="T13" s="24"/>
      <c r="U13" s="24"/>
      <c r="V13" s="24"/>
    </row>
    <row r="14" spans="1:19" s="15" customFormat="1" ht="12">
      <c r="A14" s="40">
        <v>4</v>
      </c>
      <c r="B14" s="13"/>
      <c r="C14" s="33" t="s">
        <v>150</v>
      </c>
      <c r="D14" s="23"/>
      <c r="E14" s="23"/>
      <c r="F14" s="23"/>
      <c r="G14" s="23"/>
      <c r="H14" s="23"/>
      <c r="I14" s="23"/>
      <c r="J14" s="23"/>
      <c r="K14" s="15">
        <f t="shared" si="1"/>
        <v>0</v>
      </c>
      <c r="M14" s="15">
        <f t="shared" si="2"/>
        <v>0</v>
      </c>
      <c r="N14" s="15">
        <f t="shared" si="3"/>
        <v>0</v>
      </c>
      <c r="O14" s="15">
        <f t="shared" si="4"/>
        <v>0</v>
      </c>
      <c r="P14" s="15">
        <f t="shared" si="5"/>
        <v>0</v>
      </c>
      <c r="Q14" s="15">
        <f t="shared" si="6"/>
        <v>0</v>
      </c>
      <c r="R14" s="15">
        <f t="shared" si="7"/>
        <v>0</v>
      </c>
      <c r="S14" s="15">
        <f t="shared" si="8"/>
        <v>0</v>
      </c>
    </row>
    <row r="15" spans="1:19" s="15" customFormat="1" ht="12">
      <c r="A15" s="40">
        <v>5</v>
      </c>
      <c r="B15" s="13"/>
      <c r="C15" s="33" t="s">
        <v>200</v>
      </c>
      <c r="D15" s="23"/>
      <c r="E15" s="23"/>
      <c r="F15" s="23"/>
      <c r="G15" s="23"/>
      <c r="H15" s="23"/>
      <c r="I15" s="23"/>
      <c r="J15" s="23"/>
      <c r="K15" s="15">
        <f t="shared" si="1"/>
        <v>0</v>
      </c>
      <c r="M15" s="15">
        <f t="shared" si="2"/>
        <v>0</v>
      </c>
      <c r="N15" s="15">
        <f t="shared" si="3"/>
        <v>0</v>
      </c>
      <c r="O15" s="15">
        <f t="shared" si="4"/>
        <v>0</v>
      </c>
      <c r="P15" s="15">
        <f t="shared" si="5"/>
        <v>0</v>
      </c>
      <c r="Q15" s="15">
        <f t="shared" si="6"/>
        <v>0</v>
      </c>
      <c r="R15" s="15">
        <f t="shared" si="7"/>
        <v>0</v>
      </c>
      <c r="S15" s="15">
        <f t="shared" si="8"/>
        <v>0</v>
      </c>
    </row>
    <row r="16" spans="1:19" s="15" customFormat="1" ht="12">
      <c r="A16" s="40">
        <v>5</v>
      </c>
      <c r="B16" s="13"/>
      <c r="C16" s="33" t="s">
        <v>179</v>
      </c>
      <c r="D16" s="23"/>
      <c r="E16" s="23"/>
      <c r="F16" s="23"/>
      <c r="G16" s="23"/>
      <c r="H16" s="23"/>
      <c r="I16" s="23"/>
      <c r="J16" s="23"/>
      <c r="K16" s="15">
        <f t="shared" si="1"/>
        <v>0</v>
      </c>
      <c r="M16" s="15">
        <f t="shared" si="2"/>
        <v>0</v>
      </c>
      <c r="N16" s="15">
        <f t="shared" si="3"/>
        <v>0</v>
      </c>
      <c r="O16" s="15">
        <f t="shared" si="4"/>
        <v>0</v>
      </c>
      <c r="P16" s="15">
        <f t="shared" si="5"/>
        <v>0</v>
      </c>
      <c r="Q16" s="15">
        <f t="shared" si="6"/>
        <v>0</v>
      </c>
      <c r="R16" s="15">
        <f t="shared" si="7"/>
        <v>0</v>
      </c>
      <c r="S16" s="15">
        <f t="shared" si="8"/>
        <v>0</v>
      </c>
    </row>
    <row r="17" spans="1:19" s="15" customFormat="1" ht="12">
      <c r="A17" s="40">
        <v>6</v>
      </c>
      <c r="B17" s="13"/>
      <c r="C17" s="33" t="s">
        <v>130</v>
      </c>
      <c r="D17" s="23"/>
      <c r="E17" s="23"/>
      <c r="F17" s="23"/>
      <c r="G17" s="23"/>
      <c r="H17" s="23"/>
      <c r="I17" s="23"/>
      <c r="J17" s="23"/>
      <c r="K17" s="15">
        <f t="shared" si="1"/>
        <v>0</v>
      </c>
      <c r="M17" s="15">
        <f t="shared" si="2"/>
        <v>0</v>
      </c>
      <c r="N17" s="15">
        <f t="shared" si="3"/>
        <v>0</v>
      </c>
      <c r="O17" s="15">
        <f t="shared" si="4"/>
        <v>0</v>
      </c>
      <c r="P17" s="15">
        <f t="shared" si="5"/>
        <v>0</v>
      </c>
      <c r="Q17" s="15">
        <f t="shared" si="6"/>
        <v>0</v>
      </c>
      <c r="R17" s="15">
        <f t="shared" si="7"/>
        <v>0</v>
      </c>
      <c r="S17" s="15">
        <f t="shared" si="8"/>
        <v>0</v>
      </c>
    </row>
    <row r="18" spans="1:19" s="62" customFormat="1" ht="12">
      <c r="A18" s="40">
        <v>7</v>
      </c>
      <c r="B18" s="13"/>
      <c r="C18" s="33" t="s">
        <v>176</v>
      </c>
      <c r="D18" s="23"/>
      <c r="E18" s="23"/>
      <c r="F18" s="23"/>
      <c r="G18" s="23"/>
      <c r="H18" s="23"/>
      <c r="I18" s="23"/>
      <c r="J18" s="23"/>
      <c r="K18" s="62">
        <f t="shared" si="1"/>
        <v>0</v>
      </c>
      <c r="M18" s="15">
        <f t="shared" si="2"/>
        <v>0</v>
      </c>
      <c r="N18" s="15">
        <f t="shared" si="3"/>
        <v>0</v>
      </c>
      <c r="O18" s="15">
        <f t="shared" si="4"/>
        <v>0</v>
      </c>
      <c r="P18" s="15">
        <f t="shared" si="5"/>
        <v>0</v>
      </c>
      <c r="Q18" s="15">
        <f t="shared" si="6"/>
        <v>0</v>
      </c>
      <c r="R18" s="15">
        <f t="shared" si="7"/>
        <v>0</v>
      </c>
      <c r="S18" s="15">
        <f t="shared" si="8"/>
        <v>0</v>
      </c>
    </row>
    <row r="19" spans="1:11" s="61" customFormat="1" ht="12">
      <c r="A19" s="57"/>
      <c r="B19" s="58"/>
      <c r="C19" s="59" t="s">
        <v>146</v>
      </c>
      <c r="D19" s="60">
        <f aca="true" t="shared" si="9" ref="D19:J19">SUM(M13:M18)</f>
        <v>0</v>
      </c>
      <c r="E19" s="60">
        <f t="shared" si="9"/>
        <v>0</v>
      </c>
      <c r="F19" s="60">
        <f t="shared" si="9"/>
        <v>0</v>
      </c>
      <c r="G19" s="60">
        <f t="shared" si="9"/>
        <v>0</v>
      </c>
      <c r="H19" s="60">
        <f t="shared" si="9"/>
        <v>0</v>
      </c>
      <c r="I19" s="60">
        <f t="shared" si="9"/>
        <v>0</v>
      </c>
      <c r="J19" s="60">
        <f t="shared" si="9"/>
        <v>0</v>
      </c>
      <c r="K19" s="61">
        <f>SUM(K13:K18)</f>
        <v>0</v>
      </c>
    </row>
    <row r="20" spans="1:11" s="22" customFormat="1" ht="12">
      <c r="A20" s="43"/>
      <c r="B20" s="19" t="s">
        <v>22</v>
      </c>
      <c r="C20" s="36" t="s">
        <v>11</v>
      </c>
      <c r="D20" s="20">
        <f>C6*1.12*40</f>
        <v>235.229904</v>
      </c>
      <c r="E20" s="20">
        <f>D20+(D20/40*1.5*10)</f>
        <v>323.441118</v>
      </c>
      <c r="F20" s="20">
        <f>D20+(D20/40*1.5*20)</f>
        <v>411.652332</v>
      </c>
      <c r="G20" s="20">
        <f>D20+(D20/40*1.5*32)</f>
        <v>517.5057888</v>
      </c>
      <c r="H20" s="20">
        <f>D20/40*1.25*8</f>
        <v>58.807476</v>
      </c>
      <c r="I20" s="20">
        <f>H20+(H20/8*1.5*2)</f>
        <v>80.8602795</v>
      </c>
      <c r="J20" s="20">
        <f>H20+(H20/8*1.5*4)</f>
        <v>102.913083</v>
      </c>
      <c r="K20" s="21"/>
    </row>
    <row r="21" spans="1:19" s="15" customFormat="1" ht="12">
      <c r="A21" s="40">
        <v>8</v>
      </c>
      <c r="B21" s="13">
        <v>3</v>
      </c>
      <c r="C21" s="33" t="s">
        <v>119</v>
      </c>
      <c r="D21" s="23"/>
      <c r="E21" s="23"/>
      <c r="F21" s="23"/>
      <c r="G21" s="23"/>
      <c r="H21" s="23"/>
      <c r="I21" s="23"/>
      <c r="J21" s="23"/>
      <c r="K21" s="15">
        <f>SUM(M21:S21)</f>
        <v>0</v>
      </c>
      <c r="M21" s="15">
        <f>SUM($D$20)*D21</f>
        <v>0</v>
      </c>
      <c r="N21" s="15">
        <f>SUM($E$20)*E21</f>
        <v>0</v>
      </c>
      <c r="O21" s="15">
        <f>SUM($F$20)*F21</f>
        <v>0</v>
      </c>
      <c r="P21" s="15">
        <f>SUM($G$20)*G21</f>
        <v>0</v>
      </c>
      <c r="Q21" s="15">
        <f>SUM($H$20)*H21</f>
        <v>0</v>
      </c>
      <c r="R21" s="15">
        <f>SUM($I$20)*I21</f>
        <v>0</v>
      </c>
      <c r="S21" s="15">
        <f>SUM($J$20)*J21</f>
        <v>0</v>
      </c>
    </row>
    <row r="22" spans="1:19" s="15" customFormat="1" ht="12">
      <c r="A22" s="40">
        <v>9</v>
      </c>
      <c r="B22" s="13"/>
      <c r="C22" s="33" t="s">
        <v>10</v>
      </c>
      <c r="D22" s="23"/>
      <c r="E22" s="23"/>
      <c r="F22" s="23"/>
      <c r="G22" s="23"/>
      <c r="H22" s="23"/>
      <c r="I22" s="23"/>
      <c r="J22" s="23"/>
      <c r="K22" s="15">
        <f>SUM(M22:S22)</f>
        <v>0</v>
      </c>
      <c r="M22" s="15">
        <f>SUM($D$20)*D22</f>
        <v>0</v>
      </c>
      <c r="N22" s="15">
        <f>SUM($E$20)*E22</f>
        <v>0</v>
      </c>
      <c r="O22" s="15">
        <f>SUM($F$20)*F22</f>
        <v>0</v>
      </c>
      <c r="P22" s="15">
        <f>SUM($G$20)*G22</f>
        <v>0</v>
      </c>
      <c r="Q22" s="15">
        <f>SUM($H$20)*H22</f>
        <v>0</v>
      </c>
      <c r="R22" s="15">
        <f>SUM($I$20)*I22</f>
        <v>0</v>
      </c>
      <c r="S22" s="15">
        <f>SUM($J$20)*J22</f>
        <v>0</v>
      </c>
    </row>
    <row r="23" spans="1:19" s="15" customFormat="1" ht="12">
      <c r="A23" s="40">
        <v>10</v>
      </c>
      <c r="B23" s="13"/>
      <c r="C23" s="33" t="s">
        <v>196</v>
      </c>
      <c r="D23" s="23"/>
      <c r="E23" s="23"/>
      <c r="F23" s="23"/>
      <c r="G23" s="23"/>
      <c r="H23" s="23"/>
      <c r="I23" s="23"/>
      <c r="J23" s="23"/>
      <c r="K23" s="15">
        <f>SUM(M23:S23)</f>
        <v>0</v>
      </c>
      <c r="M23" s="15">
        <f>SUM($D$20)*D23</f>
        <v>0</v>
      </c>
      <c r="N23" s="15">
        <f>SUM($E$20)*E23</f>
        <v>0</v>
      </c>
      <c r="O23" s="15">
        <f>SUM($F$20)*F23</f>
        <v>0</v>
      </c>
      <c r="P23" s="15">
        <f>SUM($G$20)*G23</f>
        <v>0</v>
      </c>
      <c r="Q23" s="15">
        <f>SUM($H$20)*H23</f>
        <v>0</v>
      </c>
      <c r="R23" s="15">
        <f>SUM($I$20)*I23</f>
        <v>0</v>
      </c>
      <c r="S23" s="15">
        <f>SUM($J$20)*J23</f>
        <v>0</v>
      </c>
    </row>
    <row r="24" spans="1:19" s="15" customFormat="1" ht="12">
      <c r="A24" s="40">
        <v>11</v>
      </c>
      <c r="B24" s="13"/>
      <c r="C24" s="33" t="s">
        <v>183</v>
      </c>
      <c r="D24" s="23"/>
      <c r="E24" s="23"/>
      <c r="F24" s="23"/>
      <c r="G24" s="23"/>
      <c r="H24" s="23"/>
      <c r="I24" s="23"/>
      <c r="J24" s="23"/>
      <c r="K24" s="15">
        <f>SUM(M24:S24)</f>
        <v>0</v>
      </c>
      <c r="M24" s="15">
        <f>SUM($D$20)*D24</f>
        <v>0</v>
      </c>
      <c r="N24" s="15">
        <f>SUM($E$20)*E24</f>
        <v>0</v>
      </c>
      <c r="O24" s="15">
        <f>SUM($F$20)*F24</f>
        <v>0</v>
      </c>
      <c r="P24" s="15">
        <f>SUM($G$20)*G24</f>
        <v>0</v>
      </c>
      <c r="Q24" s="15">
        <f>SUM($H$20)*H24</f>
        <v>0</v>
      </c>
      <c r="R24" s="15">
        <f>SUM($I$20)*I24</f>
        <v>0</v>
      </c>
      <c r="S24" s="15">
        <f>SUM($J$20)*J24</f>
        <v>0</v>
      </c>
    </row>
    <row r="25" spans="1:19" s="62" customFormat="1" ht="12">
      <c r="A25" s="40">
        <v>12</v>
      </c>
      <c r="B25" s="13"/>
      <c r="C25" s="33" t="s">
        <v>34</v>
      </c>
      <c r="D25" s="23"/>
      <c r="E25" s="23"/>
      <c r="F25" s="23"/>
      <c r="G25" s="23"/>
      <c r="H25" s="23"/>
      <c r="I25" s="23"/>
      <c r="J25" s="23"/>
      <c r="K25" s="62">
        <f>SUM(M25:S25)</f>
        <v>0</v>
      </c>
      <c r="M25" s="15">
        <f>SUM($D$20)*D25</f>
        <v>0</v>
      </c>
      <c r="N25" s="15">
        <f>SUM($E$20)*E25</f>
        <v>0</v>
      </c>
      <c r="O25" s="15">
        <f>SUM($F$20)*F25</f>
        <v>0</v>
      </c>
      <c r="P25" s="15">
        <f>SUM($G$20)*G25</f>
        <v>0</v>
      </c>
      <c r="Q25" s="15">
        <f>SUM($H$20)*H25</f>
        <v>0</v>
      </c>
      <c r="R25" s="15">
        <f>SUM($I$20)*I25</f>
        <v>0</v>
      </c>
      <c r="S25" s="15">
        <f>SUM($J$20)*J25</f>
        <v>0</v>
      </c>
    </row>
    <row r="26" spans="1:11" s="61" customFormat="1" ht="12">
      <c r="A26" s="57"/>
      <c r="B26" s="58"/>
      <c r="C26" s="59" t="s">
        <v>145</v>
      </c>
      <c r="D26" s="60">
        <f aca="true" t="shared" si="10" ref="D26:J26">SUM(M21:M25)</f>
        <v>0</v>
      </c>
      <c r="E26" s="60">
        <f t="shared" si="10"/>
        <v>0</v>
      </c>
      <c r="F26" s="60">
        <f t="shared" si="10"/>
        <v>0</v>
      </c>
      <c r="G26" s="60">
        <f t="shared" si="10"/>
        <v>0</v>
      </c>
      <c r="H26" s="60">
        <f t="shared" si="10"/>
        <v>0</v>
      </c>
      <c r="I26" s="60">
        <f t="shared" si="10"/>
        <v>0</v>
      </c>
      <c r="J26" s="60">
        <f t="shared" si="10"/>
        <v>0</v>
      </c>
      <c r="K26" s="61">
        <f>SUM(K21:K25)</f>
        <v>0</v>
      </c>
    </row>
    <row r="27" spans="1:11" s="22" customFormat="1" ht="12">
      <c r="A27" s="43"/>
      <c r="B27" s="19" t="s">
        <v>23</v>
      </c>
      <c r="C27" s="36" t="s">
        <v>12</v>
      </c>
      <c r="D27" s="20">
        <f>C6*1.35*40</f>
        <v>283.536045</v>
      </c>
      <c r="E27" s="20">
        <f>D27+(D27/40*1.5*10)</f>
        <v>389.862061875</v>
      </c>
      <c r="F27" s="20">
        <f>D27+(D27/40*1.5*20)</f>
        <v>496.18807875</v>
      </c>
      <c r="G27" s="20">
        <f>D27+(D27/40*1.5*32)</f>
        <v>623.779299</v>
      </c>
      <c r="H27" s="20">
        <f>D27/40*1.25*8</f>
        <v>70.88401125</v>
      </c>
      <c r="I27" s="20">
        <f>H27+(H27/8*1.5*2)</f>
        <v>97.46551546875</v>
      </c>
      <c r="J27" s="20">
        <f>H27+(H27/8*1.5*4)</f>
        <v>124.0470196875</v>
      </c>
      <c r="K27" s="21"/>
    </row>
    <row r="28" spans="1:19" s="15" customFormat="1" ht="12">
      <c r="A28" s="40">
        <v>13</v>
      </c>
      <c r="B28" s="13">
        <v>4</v>
      </c>
      <c r="C28" s="33" t="s">
        <v>35</v>
      </c>
      <c r="D28" s="23"/>
      <c r="E28" s="23"/>
      <c r="F28" s="23"/>
      <c r="G28" s="23"/>
      <c r="H28" s="23"/>
      <c r="I28" s="23"/>
      <c r="J28" s="23"/>
      <c r="K28" s="15">
        <f>SUM(M28:S28)</f>
        <v>0</v>
      </c>
      <c r="M28" s="15">
        <f>SUM($D$27)*D28</f>
        <v>0</v>
      </c>
      <c r="N28" s="15">
        <f>SUM($E$27)*E28</f>
        <v>0</v>
      </c>
      <c r="O28" s="15">
        <f>SUM($F$27)*F28</f>
        <v>0</v>
      </c>
      <c r="P28" s="15">
        <f>SUM($G$27)*G28</f>
        <v>0</v>
      </c>
      <c r="Q28" s="15">
        <f>SUM($H$27)*H28</f>
        <v>0</v>
      </c>
      <c r="R28" s="15">
        <f>SUM($I$27)*I28</f>
        <v>0</v>
      </c>
      <c r="S28" s="15">
        <f>SUM($J$27)*J28</f>
        <v>0</v>
      </c>
    </row>
    <row r="29" spans="1:19" s="15" customFormat="1" ht="12">
      <c r="A29" s="40">
        <v>14</v>
      </c>
      <c r="B29" s="13"/>
      <c r="C29" s="33" t="s">
        <v>177</v>
      </c>
      <c r="D29" s="23"/>
      <c r="E29" s="23"/>
      <c r="F29" s="23"/>
      <c r="G29" s="23"/>
      <c r="H29" s="23"/>
      <c r="I29" s="23"/>
      <c r="J29" s="23"/>
      <c r="K29" s="15">
        <f>SUM(M29:S29)</f>
        <v>0</v>
      </c>
      <c r="M29" s="15">
        <f>SUM($D$27)*D29</f>
        <v>0</v>
      </c>
      <c r="N29" s="15">
        <f>SUM($E$27)*E29</f>
        <v>0</v>
      </c>
      <c r="O29" s="15">
        <f>SUM($F$27)*F29</f>
        <v>0</v>
      </c>
      <c r="P29" s="15">
        <f>SUM($G$27)*G29</f>
        <v>0</v>
      </c>
      <c r="Q29" s="15">
        <f>SUM($H$27)*H29</f>
        <v>0</v>
      </c>
      <c r="R29" s="15">
        <f>SUM($I$27)*I29</f>
        <v>0</v>
      </c>
      <c r="S29" s="15">
        <f>SUM($J$27)*J29</f>
        <v>0</v>
      </c>
    </row>
    <row r="30" spans="1:19" s="15" customFormat="1" ht="12">
      <c r="A30" s="40">
        <v>15</v>
      </c>
      <c r="B30" s="13"/>
      <c r="C30" s="33" t="s">
        <v>195</v>
      </c>
      <c r="D30" s="23"/>
      <c r="E30" s="23"/>
      <c r="F30" s="23"/>
      <c r="G30" s="23"/>
      <c r="H30" s="23"/>
      <c r="I30" s="23"/>
      <c r="J30" s="23"/>
      <c r="K30" s="15">
        <f>SUM(M30:S30)</f>
        <v>0</v>
      </c>
      <c r="M30" s="15">
        <f>SUM($D$27)*D30</f>
        <v>0</v>
      </c>
      <c r="N30" s="15">
        <f>SUM($E$27)*E30</f>
        <v>0</v>
      </c>
      <c r="O30" s="15">
        <f>SUM($F$27)*F30</f>
        <v>0</v>
      </c>
      <c r="P30" s="15">
        <f>SUM($G$27)*G30</f>
        <v>0</v>
      </c>
      <c r="Q30" s="15">
        <f>SUM($H$27)*H30</f>
        <v>0</v>
      </c>
      <c r="R30" s="15">
        <f>SUM($I$27)*I30</f>
        <v>0</v>
      </c>
      <c r="S30" s="15">
        <f>SUM($J$27)*J30</f>
        <v>0</v>
      </c>
    </row>
    <row r="31" spans="1:19" s="15" customFormat="1" ht="12">
      <c r="A31" s="40">
        <v>16</v>
      </c>
      <c r="B31" s="13"/>
      <c r="C31" s="33" t="s">
        <v>194</v>
      </c>
      <c r="D31" s="23"/>
      <c r="E31" s="23"/>
      <c r="F31" s="23"/>
      <c r="G31" s="23"/>
      <c r="H31" s="23"/>
      <c r="I31" s="23"/>
      <c r="J31" s="23"/>
      <c r="K31" s="15">
        <f>SUM(M31:S31)</f>
        <v>0</v>
      </c>
      <c r="M31" s="15">
        <f>SUM($D$27)*D31</f>
        <v>0</v>
      </c>
      <c r="N31" s="15">
        <f>SUM($E$27)*E31</f>
        <v>0</v>
      </c>
      <c r="O31" s="15">
        <f>SUM($F$27)*F31</f>
        <v>0</v>
      </c>
      <c r="P31" s="15">
        <f>SUM($G$27)*G31</f>
        <v>0</v>
      </c>
      <c r="Q31" s="15">
        <f>SUM($H$27)*H31</f>
        <v>0</v>
      </c>
      <c r="R31" s="15">
        <f>SUM($I$27)*I31</f>
        <v>0</v>
      </c>
      <c r="S31" s="15">
        <f>SUM($J$27)*J31</f>
        <v>0</v>
      </c>
    </row>
    <row r="32" spans="1:19" s="62" customFormat="1" ht="12">
      <c r="A32" s="40">
        <v>17</v>
      </c>
      <c r="B32" s="13"/>
      <c r="C32" s="33" t="s">
        <v>36</v>
      </c>
      <c r="D32" s="23"/>
      <c r="E32" s="23"/>
      <c r="F32" s="23"/>
      <c r="G32" s="23"/>
      <c r="H32" s="23"/>
      <c r="I32" s="23"/>
      <c r="J32" s="23"/>
      <c r="K32" s="62">
        <f>SUM(M32:S32)</f>
        <v>0</v>
      </c>
      <c r="M32" s="15">
        <f>SUM($D$27)*D32</f>
        <v>0</v>
      </c>
      <c r="N32" s="15">
        <f>SUM($E$27)*E32</f>
        <v>0</v>
      </c>
      <c r="O32" s="15">
        <f>SUM($F$27)*F32</f>
        <v>0</v>
      </c>
      <c r="P32" s="15">
        <f>SUM($G$27)*G32</f>
        <v>0</v>
      </c>
      <c r="Q32" s="15">
        <f>SUM($H$27)*H32</f>
        <v>0</v>
      </c>
      <c r="R32" s="15">
        <f>SUM($I$27)*I32</f>
        <v>0</v>
      </c>
      <c r="S32" s="15">
        <f>SUM($J$27)*J32</f>
        <v>0</v>
      </c>
    </row>
    <row r="33" spans="1:11" s="61" customFormat="1" ht="12">
      <c r="A33" s="57"/>
      <c r="B33" s="58"/>
      <c r="C33" s="59" t="s">
        <v>144</v>
      </c>
      <c r="D33" s="60">
        <f aca="true" t="shared" si="11" ref="D33:J33">SUM(M28:M32)</f>
        <v>0</v>
      </c>
      <c r="E33" s="60">
        <f t="shared" si="11"/>
        <v>0</v>
      </c>
      <c r="F33" s="60">
        <f t="shared" si="11"/>
        <v>0</v>
      </c>
      <c r="G33" s="60">
        <f t="shared" si="11"/>
        <v>0</v>
      </c>
      <c r="H33" s="60">
        <f t="shared" si="11"/>
        <v>0</v>
      </c>
      <c r="I33" s="60">
        <f t="shared" si="11"/>
        <v>0</v>
      </c>
      <c r="J33" s="60">
        <f t="shared" si="11"/>
        <v>0</v>
      </c>
      <c r="K33" s="61">
        <f>SUM(K28:K32)</f>
        <v>0</v>
      </c>
    </row>
    <row r="34" spans="1:11" s="22" customFormat="1" ht="12">
      <c r="A34" s="43"/>
      <c r="B34" s="19" t="s">
        <v>24</v>
      </c>
      <c r="C34" s="36" t="s">
        <v>13</v>
      </c>
      <c r="D34" s="20">
        <f>C6*1.49*40</f>
        <v>312.939783</v>
      </c>
      <c r="E34" s="20">
        <f>D34+(D34/40*1.5*10)</f>
        <v>430.29220162499996</v>
      </c>
      <c r="F34" s="20">
        <f>D34+(D34/40*1.5*20)</f>
        <v>547.64462025</v>
      </c>
      <c r="G34" s="20">
        <f>D34+(D34/40*1.5*32)</f>
        <v>688.4675225999999</v>
      </c>
      <c r="H34" s="20">
        <f>D34/40*1.25*8</f>
        <v>78.23494575</v>
      </c>
      <c r="I34" s="20">
        <f>H34+(H34/8*1.5*2)</f>
        <v>107.57305040624999</v>
      </c>
      <c r="J34" s="20">
        <f>H34+(H34/8*1.5*4)</f>
        <v>136.91115506249997</v>
      </c>
      <c r="K34" s="21"/>
    </row>
    <row r="35" spans="1:19" s="15" customFormat="1" ht="12">
      <c r="A35" s="40">
        <v>18</v>
      </c>
      <c r="B35" s="13">
        <v>5</v>
      </c>
      <c r="C35" s="33" t="s">
        <v>156</v>
      </c>
      <c r="D35" s="23"/>
      <c r="E35" s="23"/>
      <c r="F35" s="23"/>
      <c r="G35" s="23"/>
      <c r="H35" s="23"/>
      <c r="I35" s="23"/>
      <c r="J35" s="23"/>
      <c r="K35" s="15">
        <f aca="true" t="shared" si="12" ref="K35:K55">SUM(M35:S35)</f>
        <v>0</v>
      </c>
      <c r="M35" s="15">
        <f aca="true" t="shared" si="13" ref="M35:M55">SUM($D$34)*D35</f>
        <v>0</v>
      </c>
      <c r="N35" s="15">
        <f aca="true" t="shared" si="14" ref="N35:N55">SUM($E$34)*E35</f>
        <v>0</v>
      </c>
      <c r="O35" s="15">
        <f aca="true" t="shared" si="15" ref="O35:O55">SUM($F$34)*F35</f>
        <v>0</v>
      </c>
      <c r="P35" s="15">
        <f aca="true" t="shared" si="16" ref="P35:P55">SUM($G$34)*G35</f>
        <v>0</v>
      </c>
      <c r="Q35" s="15">
        <f aca="true" t="shared" si="17" ref="Q35:Q55">SUM($H$34)*H35</f>
        <v>0</v>
      </c>
      <c r="R35" s="15">
        <f aca="true" t="shared" si="18" ref="R35:R55">SUM($I$34)*I35</f>
        <v>0</v>
      </c>
      <c r="S35" s="15">
        <f aca="true" t="shared" si="19" ref="S35:S55">SUM($J$34)*J35</f>
        <v>0</v>
      </c>
    </row>
    <row r="36" spans="1:19" s="15" customFormat="1" ht="12">
      <c r="A36" s="40">
        <v>19</v>
      </c>
      <c r="B36" s="13"/>
      <c r="C36" s="33" t="s">
        <v>198</v>
      </c>
      <c r="D36" s="23"/>
      <c r="E36" s="23"/>
      <c r="F36" s="23"/>
      <c r="G36" s="23"/>
      <c r="H36" s="23"/>
      <c r="I36" s="23"/>
      <c r="J36" s="23"/>
      <c r="K36" s="15">
        <f t="shared" si="12"/>
        <v>0</v>
      </c>
      <c r="M36" s="15">
        <f t="shared" si="13"/>
        <v>0</v>
      </c>
      <c r="N36" s="15">
        <f t="shared" si="14"/>
        <v>0</v>
      </c>
      <c r="O36" s="15">
        <f t="shared" si="15"/>
        <v>0</v>
      </c>
      <c r="P36" s="15">
        <f t="shared" si="16"/>
        <v>0</v>
      </c>
      <c r="Q36" s="15">
        <f t="shared" si="17"/>
        <v>0</v>
      </c>
      <c r="R36" s="15">
        <f t="shared" si="18"/>
        <v>0</v>
      </c>
      <c r="S36" s="15">
        <f t="shared" si="19"/>
        <v>0</v>
      </c>
    </row>
    <row r="37" spans="1:19" s="15" customFormat="1" ht="12">
      <c r="A37" s="40">
        <v>20</v>
      </c>
      <c r="B37" s="13"/>
      <c r="C37" s="33" t="s">
        <v>151</v>
      </c>
      <c r="D37" s="23"/>
      <c r="E37" s="23"/>
      <c r="F37" s="23"/>
      <c r="G37" s="23"/>
      <c r="H37" s="23"/>
      <c r="I37" s="23"/>
      <c r="J37" s="23"/>
      <c r="K37" s="15">
        <f t="shared" si="12"/>
        <v>0</v>
      </c>
      <c r="M37" s="15">
        <f t="shared" si="13"/>
        <v>0</v>
      </c>
      <c r="N37" s="15">
        <f t="shared" si="14"/>
        <v>0</v>
      </c>
      <c r="O37" s="15">
        <f t="shared" si="15"/>
        <v>0</v>
      </c>
      <c r="P37" s="15">
        <f t="shared" si="16"/>
        <v>0</v>
      </c>
      <c r="Q37" s="15">
        <f t="shared" si="17"/>
        <v>0</v>
      </c>
      <c r="R37" s="15">
        <f t="shared" si="18"/>
        <v>0</v>
      </c>
      <c r="S37" s="15">
        <f t="shared" si="19"/>
        <v>0</v>
      </c>
    </row>
    <row r="38" spans="1:19" s="15" customFormat="1" ht="12">
      <c r="A38" s="40">
        <v>21</v>
      </c>
      <c r="B38" s="13"/>
      <c r="C38" s="33" t="s">
        <v>37</v>
      </c>
      <c r="D38" s="23"/>
      <c r="E38" s="23"/>
      <c r="F38" s="23"/>
      <c r="G38" s="23"/>
      <c r="H38" s="23"/>
      <c r="I38" s="23"/>
      <c r="J38" s="23"/>
      <c r="K38" s="15">
        <f t="shared" si="12"/>
        <v>0</v>
      </c>
      <c r="M38" s="15">
        <f t="shared" si="13"/>
        <v>0</v>
      </c>
      <c r="N38" s="15">
        <f t="shared" si="14"/>
        <v>0</v>
      </c>
      <c r="O38" s="15">
        <f t="shared" si="15"/>
        <v>0</v>
      </c>
      <c r="P38" s="15">
        <f t="shared" si="16"/>
        <v>0</v>
      </c>
      <c r="Q38" s="15">
        <f t="shared" si="17"/>
        <v>0</v>
      </c>
      <c r="R38" s="15">
        <f t="shared" si="18"/>
        <v>0</v>
      </c>
      <c r="S38" s="15">
        <f t="shared" si="19"/>
        <v>0</v>
      </c>
    </row>
    <row r="39" spans="1:19" s="15" customFormat="1" ht="12">
      <c r="A39" s="40">
        <v>22</v>
      </c>
      <c r="B39" s="13"/>
      <c r="C39" s="33" t="s">
        <v>153</v>
      </c>
      <c r="D39" s="23"/>
      <c r="E39" s="23"/>
      <c r="F39" s="23"/>
      <c r="G39" s="23"/>
      <c r="H39" s="23"/>
      <c r="I39" s="23"/>
      <c r="J39" s="23"/>
      <c r="K39" s="15">
        <f t="shared" si="12"/>
        <v>0</v>
      </c>
      <c r="M39" s="15">
        <f t="shared" si="13"/>
        <v>0</v>
      </c>
      <c r="N39" s="15">
        <f t="shared" si="14"/>
        <v>0</v>
      </c>
      <c r="O39" s="15">
        <f t="shared" si="15"/>
        <v>0</v>
      </c>
      <c r="P39" s="15">
        <f t="shared" si="16"/>
        <v>0</v>
      </c>
      <c r="Q39" s="15">
        <f t="shared" si="17"/>
        <v>0</v>
      </c>
      <c r="R39" s="15">
        <f t="shared" si="18"/>
        <v>0</v>
      </c>
      <c r="S39" s="15">
        <f t="shared" si="19"/>
        <v>0</v>
      </c>
    </row>
    <row r="40" spans="1:19" s="15" customFormat="1" ht="12">
      <c r="A40" s="40">
        <v>23</v>
      </c>
      <c r="B40" s="13"/>
      <c r="C40" s="33" t="s">
        <v>120</v>
      </c>
      <c r="D40" s="23"/>
      <c r="E40" s="23"/>
      <c r="F40" s="23"/>
      <c r="G40" s="23"/>
      <c r="H40" s="23"/>
      <c r="I40" s="23"/>
      <c r="J40" s="23"/>
      <c r="K40" s="15">
        <f t="shared" si="12"/>
        <v>0</v>
      </c>
      <c r="M40" s="15">
        <f t="shared" si="13"/>
        <v>0</v>
      </c>
      <c r="N40" s="15">
        <f t="shared" si="14"/>
        <v>0</v>
      </c>
      <c r="O40" s="15">
        <f t="shared" si="15"/>
        <v>0</v>
      </c>
      <c r="P40" s="15">
        <f t="shared" si="16"/>
        <v>0</v>
      </c>
      <c r="Q40" s="15">
        <f t="shared" si="17"/>
        <v>0</v>
      </c>
      <c r="R40" s="15">
        <f t="shared" si="18"/>
        <v>0</v>
      </c>
      <c r="S40" s="15">
        <f t="shared" si="19"/>
        <v>0</v>
      </c>
    </row>
    <row r="41" spans="1:19" s="15" customFormat="1" ht="12">
      <c r="A41" s="40">
        <v>24</v>
      </c>
      <c r="B41" s="13"/>
      <c r="C41" s="33" t="s">
        <v>121</v>
      </c>
      <c r="D41" s="23"/>
      <c r="E41" s="23"/>
      <c r="F41" s="23"/>
      <c r="G41" s="23"/>
      <c r="H41" s="23"/>
      <c r="I41" s="23"/>
      <c r="J41" s="23"/>
      <c r="K41" s="15">
        <f t="shared" si="12"/>
        <v>0</v>
      </c>
      <c r="M41" s="15">
        <f t="shared" si="13"/>
        <v>0</v>
      </c>
      <c r="N41" s="15">
        <f t="shared" si="14"/>
        <v>0</v>
      </c>
      <c r="O41" s="15">
        <f t="shared" si="15"/>
        <v>0</v>
      </c>
      <c r="P41" s="15">
        <f t="shared" si="16"/>
        <v>0</v>
      </c>
      <c r="Q41" s="15">
        <f t="shared" si="17"/>
        <v>0</v>
      </c>
      <c r="R41" s="15">
        <f t="shared" si="18"/>
        <v>0</v>
      </c>
      <c r="S41" s="15">
        <f t="shared" si="19"/>
        <v>0</v>
      </c>
    </row>
    <row r="42" spans="1:19" s="15" customFormat="1" ht="12">
      <c r="A42" s="40">
        <v>25</v>
      </c>
      <c r="B42" s="13"/>
      <c r="C42" s="33" t="s">
        <v>152</v>
      </c>
      <c r="D42" s="23"/>
      <c r="E42" s="23"/>
      <c r="F42" s="23"/>
      <c r="G42" s="23"/>
      <c r="H42" s="23"/>
      <c r="I42" s="23"/>
      <c r="J42" s="23"/>
      <c r="K42" s="15">
        <f t="shared" si="12"/>
        <v>0</v>
      </c>
      <c r="M42" s="15">
        <f t="shared" si="13"/>
        <v>0</v>
      </c>
      <c r="N42" s="15">
        <f t="shared" si="14"/>
        <v>0</v>
      </c>
      <c r="O42" s="15">
        <f t="shared" si="15"/>
        <v>0</v>
      </c>
      <c r="P42" s="15">
        <f t="shared" si="16"/>
        <v>0</v>
      </c>
      <c r="Q42" s="15">
        <f t="shared" si="17"/>
        <v>0</v>
      </c>
      <c r="R42" s="15">
        <f t="shared" si="18"/>
        <v>0</v>
      </c>
      <c r="S42" s="15">
        <f t="shared" si="19"/>
        <v>0</v>
      </c>
    </row>
    <row r="43" spans="1:19" s="15" customFormat="1" ht="12">
      <c r="A43" s="40">
        <v>26</v>
      </c>
      <c r="B43" s="13"/>
      <c r="C43" s="33" t="s">
        <v>38</v>
      </c>
      <c r="D43" s="23"/>
      <c r="E43" s="23"/>
      <c r="F43" s="23"/>
      <c r="G43" s="23"/>
      <c r="H43" s="23"/>
      <c r="I43" s="23"/>
      <c r="J43" s="23"/>
      <c r="K43" s="15">
        <f t="shared" si="12"/>
        <v>0</v>
      </c>
      <c r="M43" s="15">
        <f t="shared" si="13"/>
        <v>0</v>
      </c>
      <c r="N43" s="15">
        <f t="shared" si="14"/>
        <v>0</v>
      </c>
      <c r="O43" s="15">
        <f t="shared" si="15"/>
        <v>0</v>
      </c>
      <c r="P43" s="15">
        <f t="shared" si="16"/>
        <v>0</v>
      </c>
      <c r="Q43" s="15">
        <f t="shared" si="17"/>
        <v>0</v>
      </c>
      <c r="R43" s="15">
        <f t="shared" si="18"/>
        <v>0</v>
      </c>
      <c r="S43" s="15">
        <f t="shared" si="19"/>
        <v>0</v>
      </c>
    </row>
    <row r="44" spans="1:19" s="15" customFormat="1" ht="12">
      <c r="A44" s="40">
        <v>27</v>
      </c>
      <c r="B44" s="13"/>
      <c r="C44" s="33" t="s">
        <v>154</v>
      </c>
      <c r="D44" s="23"/>
      <c r="E44" s="23"/>
      <c r="F44" s="23"/>
      <c r="G44" s="23"/>
      <c r="H44" s="23"/>
      <c r="I44" s="23"/>
      <c r="J44" s="23"/>
      <c r="K44" s="15">
        <f t="shared" si="12"/>
        <v>0</v>
      </c>
      <c r="M44" s="15">
        <f t="shared" si="13"/>
        <v>0</v>
      </c>
      <c r="N44" s="15">
        <f t="shared" si="14"/>
        <v>0</v>
      </c>
      <c r="O44" s="15">
        <f t="shared" si="15"/>
        <v>0</v>
      </c>
      <c r="P44" s="15">
        <f t="shared" si="16"/>
        <v>0</v>
      </c>
      <c r="Q44" s="15">
        <f t="shared" si="17"/>
        <v>0</v>
      </c>
      <c r="R44" s="15">
        <f t="shared" si="18"/>
        <v>0</v>
      </c>
      <c r="S44" s="15">
        <f t="shared" si="19"/>
        <v>0</v>
      </c>
    </row>
    <row r="45" spans="1:19" s="15" customFormat="1" ht="12">
      <c r="A45" s="40">
        <v>28</v>
      </c>
      <c r="B45" s="13"/>
      <c r="C45" s="33" t="s">
        <v>157</v>
      </c>
      <c r="D45" s="23"/>
      <c r="E45" s="23"/>
      <c r="F45" s="23"/>
      <c r="G45" s="23"/>
      <c r="H45" s="23"/>
      <c r="I45" s="23"/>
      <c r="J45" s="23"/>
      <c r="K45" s="15">
        <f t="shared" si="12"/>
        <v>0</v>
      </c>
      <c r="M45" s="15">
        <f t="shared" si="13"/>
        <v>0</v>
      </c>
      <c r="N45" s="15">
        <f t="shared" si="14"/>
        <v>0</v>
      </c>
      <c r="O45" s="15">
        <f t="shared" si="15"/>
        <v>0</v>
      </c>
      <c r="P45" s="15">
        <f t="shared" si="16"/>
        <v>0</v>
      </c>
      <c r="Q45" s="15">
        <f t="shared" si="17"/>
        <v>0</v>
      </c>
      <c r="R45" s="15">
        <f t="shared" si="18"/>
        <v>0</v>
      </c>
      <c r="S45" s="15">
        <f t="shared" si="19"/>
        <v>0</v>
      </c>
    </row>
    <row r="46" spans="1:19" s="15" customFormat="1" ht="12">
      <c r="A46" s="40">
        <v>29</v>
      </c>
      <c r="B46" s="13"/>
      <c r="C46" s="33" t="s">
        <v>39</v>
      </c>
      <c r="D46" s="23"/>
      <c r="E46" s="23"/>
      <c r="F46" s="23"/>
      <c r="G46" s="23"/>
      <c r="H46" s="23"/>
      <c r="I46" s="23"/>
      <c r="J46" s="23"/>
      <c r="K46" s="15">
        <f t="shared" si="12"/>
        <v>0</v>
      </c>
      <c r="M46" s="15">
        <f t="shared" si="13"/>
        <v>0</v>
      </c>
      <c r="N46" s="15">
        <f t="shared" si="14"/>
        <v>0</v>
      </c>
      <c r="O46" s="15">
        <f t="shared" si="15"/>
        <v>0</v>
      </c>
      <c r="P46" s="15">
        <f t="shared" si="16"/>
        <v>0</v>
      </c>
      <c r="Q46" s="15">
        <f t="shared" si="17"/>
        <v>0</v>
      </c>
      <c r="R46" s="15">
        <f t="shared" si="18"/>
        <v>0</v>
      </c>
      <c r="S46" s="15">
        <f t="shared" si="19"/>
        <v>0</v>
      </c>
    </row>
    <row r="47" spans="1:19" s="15" customFormat="1" ht="12">
      <c r="A47" s="40">
        <v>30</v>
      </c>
      <c r="B47" s="13"/>
      <c r="C47" s="33" t="s">
        <v>40</v>
      </c>
      <c r="D47" s="23"/>
      <c r="E47" s="23"/>
      <c r="F47" s="23"/>
      <c r="G47" s="23"/>
      <c r="H47" s="23"/>
      <c r="I47" s="23"/>
      <c r="J47" s="23"/>
      <c r="K47" s="15">
        <f t="shared" si="12"/>
        <v>0</v>
      </c>
      <c r="M47" s="15">
        <f t="shared" si="13"/>
        <v>0</v>
      </c>
      <c r="N47" s="15">
        <f t="shared" si="14"/>
        <v>0</v>
      </c>
      <c r="O47" s="15">
        <f t="shared" si="15"/>
        <v>0</v>
      </c>
      <c r="P47" s="15">
        <f t="shared" si="16"/>
        <v>0</v>
      </c>
      <c r="Q47" s="15">
        <f t="shared" si="17"/>
        <v>0</v>
      </c>
      <c r="R47" s="15">
        <f t="shared" si="18"/>
        <v>0</v>
      </c>
      <c r="S47" s="15">
        <f t="shared" si="19"/>
        <v>0</v>
      </c>
    </row>
    <row r="48" spans="1:19" s="15" customFormat="1" ht="12">
      <c r="A48" s="40">
        <v>31</v>
      </c>
      <c r="B48" s="13"/>
      <c r="C48" s="33" t="s">
        <v>199</v>
      </c>
      <c r="D48" s="23"/>
      <c r="E48" s="23"/>
      <c r="F48" s="23"/>
      <c r="G48" s="23"/>
      <c r="H48" s="23"/>
      <c r="I48" s="23"/>
      <c r="J48" s="23"/>
      <c r="K48" s="15">
        <f t="shared" si="12"/>
        <v>0</v>
      </c>
      <c r="M48" s="15">
        <f t="shared" si="13"/>
        <v>0</v>
      </c>
      <c r="N48" s="15">
        <f t="shared" si="14"/>
        <v>0</v>
      </c>
      <c r="O48" s="15">
        <f t="shared" si="15"/>
        <v>0</v>
      </c>
      <c r="P48" s="15">
        <f t="shared" si="16"/>
        <v>0</v>
      </c>
      <c r="Q48" s="15">
        <f t="shared" si="17"/>
        <v>0</v>
      </c>
      <c r="R48" s="15">
        <f t="shared" si="18"/>
        <v>0</v>
      </c>
      <c r="S48" s="15">
        <f t="shared" si="19"/>
        <v>0</v>
      </c>
    </row>
    <row r="49" spans="1:19" s="15" customFormat="1" ht="12">
      <c r="A49" s="40">
        <v>32</v>
      </c>
      <c r="B49" s="13"/>
      <c r="C49" s="33" t="s">
        <v>41</v>
      </c>
      <c r="D49" s="23"/>
      <c r="E49" s="23"/>
      <c r="F49" s="23"/>
      <c r="G49" s="23"/>
      <c r="H49" s="23"/>
      <c r="I49" s="23"/>
      <c r="J49" s="23"/>
      <c r="K49" s="15">
        <f t="shared" si="12"/>
        <v>0</v>
      </c>
      <c r="M49" s="15">
        <f t="shared" si="13"/>
        <v>0</v>
      </c>
      <c r="N49" s="15">
        <f t="shared" si="14"/>
        <v>0</v>
      </c>
      <c r="O49" s="15">
        <f t="shared" si="15"/>
        <v>0</v>
      </c>
      <c r="P49" s="15">
        <f t="shared" si="16"/>
        <v>0</v>
      </c>
      <c r="Q49" s="15">
        <f t="shared" si="17"/>
        <v>0</v>
      </c>
      <c r="R49" s="15">
        <f t="shared" si="18"/>
        <v>0</v>
      </c>
      <c r="S49" s="15">
        <f t="shared" si="19"/>
        <v>0</v>
      </c>
    </row>
    <row r="50" spans="1:19" s="15" customFormat="1" ht="12">
      <c r="A50" s="40">
        <v>33</v>
      </c>
      <c r="B50" s="13"/>
      <c r="C50" s="33" t="s">
        <v>197</v>
      </c>
      <c r="D50" s="23"/>
      <c r="E50" s="23"/>
      <c r="F50" s="23"/>
      <c r="G50" s="23"/>
      <c r="H50" s="23"/>
      <c r="I50" s="23"/>
      <c r="J50" s="23"/>
      <c r="K50" s="15">
        <f t="shared" si="12"/>
        <v>0</v>
      </c>
      <c r="M50" s="15">
        <f t="shared" si="13"/>
        <v>0</v>
      </c>
      <c r="N50" s="15">
        <f t="shared" si="14"/>
        <v>0</v>
      </c>
      <c r="O50" s="15">
        <f t="shared" si="15"/>
        <v>0</v>
      </c>
      <c r="P50" s="15">
        <f t="shared" si="16"/>
        <v>0</v>
      </c>
      <c r="Q50" s="15">
        <f t="shared" si="17"/>
        <v>0</v>
      </c>
      <c r="R50" s="15">
        <f t="shared" si="18"/>
        <v>0</v>
      </c>
      <c r="S50" s="15">
        <f t="shared" si="19"/>
        <v>0</v>
      </c>
    </row>
    <row r="51" spans="1:19" s="15" customFormat="1" ht="12">
      <c r="A51" s="40">
        <v>34</v>
      </c>
      <c r="B51" s="13"/>
      <c r="C51" s="33" t="s">
        <v>42</v>
      </c>
      <c r="D51" s="23"/>
      <c r="E51" s="23"/>
      <c r="F51" s="23"/>
      <c r="G51" s="23"/>
      <c r="H51" s="23"/>
      <c r="I51" s="23"/>
      <c r="J51" s="23"/>
      <c r="K51" s="15">
        <f t="shared" si="12"/>
        <v>0</v>
      </c>
      <c r="M51" s="15">
        <f t="shared" si="13"/>
        <v>0</v>
      </c>
      <c r="N51" s="15">
        <f t="shared" si="14"/>
        <v>0</v>
      </c>
      <c r="O51" s="15">
        <f t="shared" si="15"/>
        <v>0</v>
      </c>
      <c r="P51" s="15">
        <f t="shared" si="16"/>
        <v>0</v>
      </c>
      <c r="Q51" s="15">
        <f t="shared" si="17"/>
        <v>0</v>
      </c>
      <c r="R51" s="15">
        <f t="shared" si="18"/>
        <v>0</v>
      </c>
      <c r="S51" s="15">
        <f t="shared" si="19"/>
        <v>0</v>
      </c>
    </row>
    <row r="52" spans="1:19" s="15" customFormat="1" ht="12">
      <c r="A52" s="40">
        <v>35</v>
      </c>
      <c r="B52" s="13"/>
      <c r="C52" s="33" t="s">
        <v>192</v>
      </c>
      <c r="D52" s="23"/>
      <c r="E52" s="23"/>
      <c r="F52" s="23"/>
      <c r="G52" s="23"/>
      <c r="H52" s="23"/>
      <c r="I52" s="23"/>
      <c r="J52" s="23"/>
      <c r="K52" s="15">
        <f t="shared" si="12"/>
        <v>0</v>
      </c>
      <c r="M52" s="15">
        <f t="shared" si="13"/>
        <v>0</v>
      </c>
      <c r="N52" s="15">
        <f t="shared" si="14"/>
        <v>0</v>
      </c>
      <c r="O52" s="15">
        <f t="shared" si="15"/>
        <v>0</v>
      </c>
      <c r="P52" s="15">
        <f t="shared" si="16"/>
        <v>0</v>
      </c>
      <c r="Q52" s="15">
        <f t="shared" si="17"/>
        <v>0</v>
      </c>
      <c r="R52" s="15">
        <f t="shared" si="18"/>
        <v>0</v>
      </c>
      <c r="S52" s="15">
        <f t="shared" si="19"/>
        <v>0</v>
      </c>
    </row>
    <row r="53" spans="1:19" s="15" customFormat="1" ht="12">
      <c r="A53" s="40">
        <v>36</v>
      </c>
      <c r="B53" s="13"/>
      <c r="C53" s="33" t="s">
        <v>193</v>
      </c>
      <c r="D53" s="23"/>
      <c r="E53" s="23"/>
      <c r="F53" s="23"/>
      <c r="G53" s="23"/>
      <c r="H53" s="23"/>
      <c r="I53" s="23"/>
      <c r="J53" s="23"/>
      <c r="K53" s="15">
        <f t="shared" si="12"/>
        <v>0</v>
      </c>
      <c r="M53" s="15">
        <f t="shared" si="13"/>
        <v>0</v>
      </c>
      <c r="N53" s="15">
        <f t="shared" si="14"/>
        <v>0</v>
      </c>
      <c r="O53" s="15">
        <f t="shared" si="15"/>
        <v>0</v>
      </c>
      <c r="P53" s="15">
        <f t="shared" si="16"/>
        <v>0</v>
      </c>
      <c r="Q53" s="15">
        <f t="shared" si="17"/>
        <v>0</v>
      </c>
      <c r="R53" s="15">
        <f t="shared" si="18"/>
        <v>0</v>
      </c>
      <c r="S53" s="15">
        <f t="shared" si="19"/>
        <v>0</v>
      </c>
    </row>
    <row r="54" spans="1:19" s="15" customFormat="1" ht="12">
      <c r="A54" s="40">
        <v>37</v>
      </c>
      <c r="B54" s="13"/>
      <c r="C54" s="33" t="s">
        <v>201</v>
      </c>
      <c r="D54" s="23"/>
      <c r="E54" s="23"/>
      <c r="F54" s="23"/>
      <c r="G54" s="23"/>
      <c r="H54" s="23"/>
      <c r="I54" s="23"/>
      <c r="J54" s="23"/>
      <c r="K54" s="15">
        <f t="shared" si="12"/>
        <v>0</v>
      </c>
      <c r="M54" s="15">
        <f t="shared" si="13"/>
        <v>0</v>
      </c>
      <c r="N54" s="15">
        <f t="shared" si="14"/>
        <v>0</v>
      </c>
      <c r="O54" s="15">
        <f t="shared" si="15"/>
        <v>0</v>
      </c>
      <c r="P54" s="15">
        <f t="shared" si="16"/>
        <v>0</v>
      </c>
      <c r="Q54" s="15">
        <f t="shared" si="17"/>
        <v>0</v>
      </c>
      <c r="R54" s="15">
        <f t="shared" si="18"/>
        <v>0</v>
      </c>
      <c r="S54" s="15">
        <f t="shared" si="19"/>
        <v>0</v>
      </c>
    </row>
    <row r="55" spans="1:19" s="62" customFormat="1" ht="12">
      <c r="A55" s="40">
        <v>38</v>
      </c>
      <c r="B55" s="13"/>
      <c r="C55" s="33" t="s">
        <v>228</v>
      </c>
      <c r="D55" s="23"/>
      <c r="E55" s="23"/>
      <c r="F55" s="23"/>
      <c r="G55" s="23"/>
      <c r="H55" s="23"/>
      <c r="I55" s="23"/>
      <c r="J55" s="23"/>
      <c r="K55" s="62">
        <f t="shared" si="12"/>
        <v>0</v>
      </c>
      <c r="M55" s="15">
        <f t="shared" si="13"/>
        <v>0</v>
      </c>
      <c r="N55" s="15">
        <f t="shared" si="14"/>
        <v>0</v>
      </c>
      <c r="O55" s="15">
        <f t="shared" si="15"/>
        <v>0</v>
      </c>
      <c r="P55" s="15">
        <f t="shared" si="16"/>
        <v>0</v>
      </c>
      <c r="Q55" s="15">
        <f t="shared" si="17"/>
        <v>0</v>
      </c>
      <c r="R55" s="15">
        <f t="shared" si="18"/>
        <v>0</v>
      </c>
      <c r="S55" s="15">
        <f t="shared" si="19"/>
        <v>0</v>
      </c>
    </row>
    <row r="56" spans="1:11" s="61" customFormat="1" ht="12">
      <c r="A56" s="57"/>
      <c r="B56" s="58"/>
      <c r="C56" s="59" t="s">
        <v>143</v>
      </c>
      <c r="D56" s="60">
        <f aca="true" t="shared" si="20" ref="D56:J56">SUM(M35:M55)</f>
        <v>0</v>
      </c>
      <c r="E56" s="60">
        <f t="shared" si="20"/>
        <v>0</v>
      </c>
      <c r="F56" s="60">
        <f t="shared" si="20"/>
        <v>0</v>
      </c>
      <c r="G56" s="60">
        <f t="shared" si="20"/>
        <v>0</v>
      </c>
      <c r="H56" s="60">
        <f t="shared" si="20"/>
        <v>0</v>
      </c>
      <c r="I56" s="60">
        <f t="shared" si="20"/>
        <v>0</v>
      </c>
      <c r="J56" s="60">
        <f t="shared" si="20"/>
        <v>0</v>
      </c>
      <c r="K56" s="61">
        <f>SUM(K35:K55)</f>
        <v>0</v>
      </c>
    </row>
    <row r="57" spans="1:11" s="22" customFormat="1" ht="12">
      <c r="A57" s="43"/>
      <c r="B57" s="19" t="s">
        <v>25</v>
      </c>
      <c r="C57" s="36" t="s">
        <v>14</v>
      </c>
      <c r="D57" s="20">
        <f>C6*1.55*40</f>
        <v>325.541385</v>
      </c>
      <c r="E57" s="20">
        <f>D57+(D57/40*1.5*10)</f>
        <v>447.619404375</v>
      </c>
      <c r="F57" s="20">
        <f>D57+(D57/40*1.5*20)</f>
        <v>569.69742375</v>
      </c>
      <c r="G57" s="20">
        <f>D57+(D57/40*1.5*32)</f>
        <v>716.191047</v>
      </c>
      <c r="H57" s="20">
        <f>D57/40*1.25*8</f>
        <v>81.38534625</v>
      </c>
      <c r="I57" s="20">
        <f>H57+(H57/8*1.5*2)</f>
        <v>111.90485109375</v>
      </c>
      <c r="J57" s="20">
        <f>H57+(H57/8*1.5*4)</f>
        <v>142.4243559375</v>
      </c>
      <c r="K57" s="21"/>
    </row>
    <row r="58" spans="1:19" s="15" customFormat="1" ht="12">
      <c r="A58" s="40">
        <v>39</v>
      </c>
      <c r="B58" s="13">
        <v>6</v>
      </c>
      <c r="C58" s="33" t="s">
        <v>43</v>
      </c>
      <c r="D58" s="23"/>
      <c r="E58" s="23"/>
      <c r="F58" s="23"/>
      <c r="G58" s="23"/>
      <c r="H58" s="23"/>
      <c r="I58" s="23"/>
      <c r="J58" s="23"/>
      <c r="K58" s="15">
        <f aca="true" t="shared" si="21" ref="K58:K69">SUM(M58:S58)</f>
        <v>0</v>
      </c>
      <c r="M58" s="15">
        <f aca="true" t="shared" si="22" ref="M58:M69">SUM(D$57)*D58</f>
        <v>0</v>
      </c>
      <c r="N58" s="15">
        <f aca="true" t="shared" si="23" ref="N58:N69">SUM(E$57)*E58</f>
        <v>0</v>
      </c>
      <c r="O58" s="15">
        <f aca="true" t="shared" si="24" ref="O58:O69">SUM(F$57)*F58</f>
        <v>0</v>
      </c>
      <c r="P58" s="15">
        <f aca="true" t="shared" si="25" ref="P58:P69">SUM(G$57)*G58</f>
        <v>0</v>
      </c>
      <c r="Q58" s="15">
        <f aca="true" t="shared" si="26" ref="Q58:Q69">SUM(H$57)*H58</f>
        <v>0</v>
      </c>
      <c r="R58" s="15">
        <f aca="true" t="shared" si="27" ref="R58:R69">SUM(I$57)*I58</f>
        <v>0</v>
      </c>
      <c r="S58" s="15">
        <f aca="true" t="shared" si="28" ref="S58:S69">SUM(J$57)*J58</f>
        <v>0</v>
      </c>
    </row>
    <row r="59" spans="1:19" s="15" customFormat="1" ht="12">
      <c r="A59" s="40">
        <v>40</v>
      </c>
      <c r="B59" s="13"/>
      <c r="C59" s="33" t="s">
        <v>44</v>
      </c>
      <c r="D59" s="23"/>
      <c r="E59" s="23"/>
      <c r="F59" s="23"/>
      <c r="G59" s="23"/>
      <c r="H59" s="23"/>
      <c r="I59" s="23"/>
      <c r="J59" s="23"/>
      <c r="K59" s="15">
        <f t="shared" si="21"/>
        <v>0</v>
      </c>
      <c r="M59" s="15">
        <f t="shared" si="22"/>
        <v>0</v>
      </c>
      <c r="N59" s="15">
        <f t="shared" si="23"/>
        <v>0</v>
      </c>
      <c r="O59" s="15">
        <f t="shared" si="24"/>
        <v>0</v>
      </c>
      <c r="P59" s="15">
        <f t="shared" si="25"/>
        <v>0</v>
      </c>
      <c r="Q59" s="15">
        <f t="shared" si="26"/>
        <v>0</v>
      </c>
      <c r="R59" s="15">
        <f t="shared" si="27"/>
        <v>0</v>
      </c>
      <c r="S59" s="15">
        <f t="shared" si="28"/>
        <v>0</v>
      </c>
    </row>
    <row r="60" spans="1:19" s="15" customFormat="1" ht="11.25">
      <c r="A60" s="40">
        <v>41</v>
      </c>
      <c r="B60" s="13"/>
      <c r="C60" s="33" t="s">
        <v>202</v>
      </c>
      <c r="D60" s="23"/>
      <c r="E60" s="23"/>
      <c r="F60" s="23"/>
      <c r="G60" s="23"/>
      <c r="H60" s="23"/>
      <c r="I60" s="23"/>
      <c r="J60" s="23"/>
      <c r="K60" s="15">
        <f t="shared" si="21"/>
        <v>0</v>
      </c>
      <c r="M60" s="15">
        <f t="shared" si="22"/>
        <v>0</v>
      </c>
      <c r="N60" s="15">
        <f t="shared" si="23"/>
        <v>0</v>
      </c>
      <c r="O60" s="15">
        <f t="shared" si="24"/>
        <v>0</v>
      </c>
      <c r="P60" s="15">
        <f t="shared" si="25"/>
        <v>0</v>
      </c>
      <c r="Q60" s="15">
        <f t="shared" si="26"/>
        <v>0</v>
      </c>
      <c r="R60" s="15">
        <f t="shared" si="27"/>
        <v>0</v>
      </c>
      <c r="S60" s="15">
        <f t="shared" si="28"/>
        <v>0</v>
      </c>
    </row>
    <row r="61" spans="1:19" s="15" customFormat="1" ht="11.25">
      <c r="A61" s="40">
        <v>42</v>
      </c>
      <c r="B61" s="13"/>
      <c r="C61" s="33" t="s">
        <v>178</v>
      </c>
      <c r="D61" s="23"/>
      <c r="E61" s="23"/>
      <c r="F61" s="23"/>
      <c r="G61" s="23"/>
      <c r="H61" s="23"/>
      <c r="I61" s="23"/>
      <c r="J61" s="23"/>
      <c r="K61" s="15">
        <f t="shared" si="21"/>
        <v>0</v>
      </c>
      <c r="M61" s="15">
        <f t="shared" si="22"/>
        <v>0</v>
      </c>
      <c r="N61" s="15">
        <f t="shared" si="23"/>
        <v>0</v>
      </c>
      <c r="O61" s="15">
        <f t="shared" si="24"/>
        <v>0</v>
      </c>
      <c r="P61" s="15">
        <f t="shared" si="25"/>
        <v>0</v>
      </c>
      <c r="Q61" s="15">
        <f t="shared" si="26"/>
        <v>0</v>
      </c>
      <c r="R61" s="15">
        <f t="shared" si="27"/>
        <v>0</v>
      </c>
      <c r="S61" s="15">
        <f t="shared" si="28"/>
        <v>0</v>
      </c>
    </row>
    <row r="62" spans="1:19" s="15" customFormat="1" ht="11.25">
      <c r="A62" s="40">
        <v>43</v>
      </c>
      <c r="B62" s="13"/>
      <c r="C62" s="33" t="s">
        <v>158</v>
      </c>
      <c r="D62" s="23"/>
      <c r="E62" s="23"/>
      <c r="F62" s="23"/>
      <c r="G62" s="23"/>
      <c r="H62" s="23"/>
      <c r="I62" s="23"/>
      <c r="J62" s="23"/>
      <c r="K62" s="15">
        <f t="shared" si="21"/>
        <v>0</v>
      </c>
      <c r="M62" s="15">
        <f t="shared" si="22"/>
        <v>0</v>
      </c>
      <c r="N62" s="15">
        <f t="shared" si="23"/>
        <v>0</v>
      </c>
      <c r="O62" s="15">
        <f t="shared" si="24"/>
        <v>0</v>
      </c>
      <c r="P62" s="15">
        <f t="shared" si="25"/>
        <v>0</v>
      </c>
      <c r="Q62" s="15">
        <f t="shared" si="26"/>
        <v>0</v>
      </c>
      <c r="R62" s="15">
        <f t="shared" si="27"/>
        <v>0</v>
      </c>
      <c r="S62" s="15">
        <f t="shared" si="28"/>
        <v>0</v>
      </c>
    </row>
    <row r="63" spans="1:19" s="15" customFormat="1" ht="11.25">
      <c r="A63" s="40">
        <v>44</v>
      </c>
      <c r="B63" s="13"/>
      <c r="C63" s="33" t="s">
        <v>122</v>
      </c>
      <c r="D63" s="23"/>
      <c r="E63" s="23"/>
      <c r="F63" s="23"/>
      <c r="G63" s="23"/>
      <c r="H63" s="23"/>
      <c r="I63" s="23"/>
      <c r="J63" s="23"/>
      <c r="K63" s="15">
        <f t="shared" si="21"/>
        <v>0</v>
      </c>
      <c r="M63" s="15">
        <f t="shared" si="22"/>
        <v>0</v>
      </c>
      <c r="N63" s="15">
        <f t="shared" si="23"/>
        <v>0</v>
      </c>
      <c r="O63" s="15">
        <f t="shared" si="24"/>
        <v>0</v>
      </c>
      <c r="P63" s="15">
        <f t="shared" si="25"/>
        <v>0</v>
      </c>
      <c r="Q63" s="15">
        <f t="shared" si="26"/>
        <v>0</v>
      </c>
      <c r="R63" s="15">
        <f t="shared" si="27"/>
        <v>0</v>
      </c>
      <c r="S63" s="15">
        <f t="shared" si="28"/>
        <v>0</v>
      </c>
    </row>
    <row r="64" spans="1:19" s="15" customFormat="1" ht="11.25">
      <c r="A64" s="40">
        <v>45</v>
      </c>
      <c r="B64" s="13"/>
      <c r="C64" s="33" t="s">
        <v>186</v>
      </c>
      <c r="D64" s="23"/>
      <c r="E64" s="23"/>
      <c r="F64" s="23"/>
      <c r="G64" s="23"/>
      <c r="H64" s="23"/>
      <c r="I64" s="23"/>
      <c r="J64" s="23"/>
      <c r="K64" s="15">
        <f t="shared" si="21"/>
        <v>0</v>
      </c>
      <c r="M64" s="15">
        <f t="shared" si="22"/>
        <v>0</v>
      </c>
      <c r="N64" s="15">
        <f t="shared" si="23"/>
        <v>0</v>
      </c>
      <c r="O64" s="15">
        <f t="shared" si="24"/>
        <v>0</v>
      </c>
      <c r="P64" s="15">
        <f t="shared" si="25"/>
        <v>0</v>
      </c>
      <c r="Q64" s="15">
        <f t="shared" si="26"/>
        <v>0</v>
      </c>
      <c r="R64" s="15">
        <f t="shared" si="27"/>
        <v>0</v>
      </c>
      <c r="S64" s="15">
        <f t="shared" si="28"/>
        <v>0</v>
      </c>
    </row>
    <row r="65" spans="1:19" s="15" customFormat="1" ht="11.25">
      <c r="A65" s="40">
        <v>46</v>
      </c>
      <c r="B65" s="13"/>
      <c r="C65" s="33" t="s">
        <v>126</v>
      </c>
      <c r="D65" s="23"/>
      <c r="E65" s="23"/>
      <c r="F65" s="23"/>
      <c r="G65" s="23"/>
      <c r="H65" s="23"/>
      <c r="I65" s="23"/>
      <c r="J65" s="23"/>
      <c r="K65" s="15">
        <f t="shared" si="21"/>
        <v>0</v>
      </c>
      <c r="M65" s="15">
        <f t="shared" si="22"/>
        <v>0</v>
      </c>
      <c r="N65" s="15">
        <f t="shared" si="23"/>
        <v>0</v>
      </c>
      <c r="O65" s="15">
        <f t="shared" si="24"/>
        <v>0</v>
      </c>
      <c r="P65" s="15">
        <f t="shared" si="25"/>
        <v>0</v>
      </c>
      <c r="Q65" s="15">
        <f t="shared" si="26"/>
        <v>0</v>
      </c>
      <c r="R65" s="15">
        <f t="shared" si="27"/>
        <v>0</v>
      </c>
      <c r="S65" s="15">
        <f t="shared" si="28"/>
        <v>0</v>
      </c>
    </row>
    <row r="66" spans="1:19" s="15" customFormat="1" ht="11.25">
      <c r="A66" s="40">
        <v>47</v>
      </c>
      <c r="B66" s="13"/>
      <c r="C66" s="33" t="s">
        <v>45</v>
      </c>
      <c r="D66" s="23"/>
      <c r="E66" s="23"/>
      <c r="F66" s="23"/>
      <c r="G66" s="23"/>
      <c r="H66" s="23"/>
      <c r="I66" s="23"/>
      <c r="J66" s="23"/>
      <c r="K66" s="15">
        <f t="shared" si="21"/>
        <v>0</v>
      </c>
      <c r="M66" s="15">
        <f t="shared" si="22"/>
        <v>0</v>
      </c>
      <c r="N66" s="15">
        <f t="shared" si="23"/>
        <v>0</v>
      </c>
      <c r="O66" s="15">
        <f t="shared" si="24"/>
        <v>0</v>
      </c>
      <c r="P66" s="15">
        <f t="shared" si="25"/>
        <v>0</v>
      </c>
      <c r="Q66" s="15">
        <f t="shared" si="26"/>
        <v>0</v>
      </c>
      <c r="R66" s="15">
        <f t="shared" si="27"/>
        <v>0</v>
      </c>
      <c r="S66" s="15">
        <f t="shared" si="28"/>
        <v>0</v>
      </c>
    </row>
    <row r="67" spans="1:19" s="15" customFormat="1" ht="11.25">
      <c r="A67" s="40">
        <v>48</v>
      </c>
      <c r="B67" s="13"/>
      <c r="C67" s="33" t="s">
        <v>46</v>
      </c>
      <c r="D67" s="23"/>
      <c r="E67" s="23"/>
      <c r="F67" s="23"/>
      <c r="G67" s="23"/>
      <c r="H67" s="23"/>
      <c r="I67" s="23"/>
      <c r="J67" s="23"/>
      <c r="K67" s="15">
        <f t="shared" si="21"/>
        <v>0</v>
      </c>
      <c r="M67" s="15">
        <f t="shared" si="22"/>
        <v>0</v>
      </c>
      <c r="N67" s="15">
        <f t="shared" si="23"/>
        <v>0</v>
      </c>
      <c r="O67" s="15">
        <f t="shared" si="24"/>
        <v>0</v>
      </c>
      <c r="P67" s="15">
        <f t="shared" si="25"/>
        <v>0</v>
      </c>
      <c r="Q67" s="15">
        <f t="shared" si="26"/>
        <v>0</v>
      </c>
      <c r="R67" s="15">
        <f t="shared" si="27"/>
        <v>0</v>
      </c>
      <c r="S67" s="15">
        <f t="shared" si="28"/>
        <v>0</v>
      </c>
    </row>
    <row r="68" spans="1:19" s="15" customFormat="1" ht="11.25">
      <c r="A68" s="40">
        <v>49</v>
      </c>
      <c r="B68" s="13"/>
      <c r="C68" s="33" t="s">
        <v>47</v>
      </c>
      <c r="D68" s="23"/>
      <c r="E68" s="23"/>
      <c r="F68" s="23"/>
      <c r="G68" s="23"/>
      <c r="H68" s="23"/>
      <c r="I68" s="23"/>
      <c r="J68" s="23"/>
      <c r="K68" s="15">
        <f t="shared" si="21"/>
        <v>0</v>
      </c>
      <c r="M68" s="15">
        <f t="shared" si="22"/>
        <v>0</v>
      </c>
      <c r="N68" s="15">
        <f t="shared" si="23"/>
        <v>0</v>
      </c>
      <c r="O68" s="15">
        <f t="shared" si="24"/>
        <v>0</v>
      </c>
      <c r="P68" s="15">
        <f t="shared" si="25"/>
        <v>0</v>
      </c>
      <c r="Q68" s="15">
        <f t="shared" si="26"/>
        <v>0</v>
      </c>
      <c r="R68" s="15">
        <f t="shared" si="27"/>
        <v>0</v>
      </c>
      <c r="S68" s="15">
        <f t="shared" si="28"/>
        <v>0</v>
      </c>
    </row>
    <row r="69" spans="1:19" s="62" customFormat="1" ht="11.25">
      <c r="A69" s="40">
        <v>50</v>
      </c>
      <c r="B69" s="13"/>
      <c r="C69" s="33" t="s">
        <v>48</v>
      </c>
      <c r="D69" s="23"/>
      <c r="E69" s="23"/>
      <c r="F69" s="23"/>
      <c r="G69" s="23"/>
      <c r="H69" s="23"/>
      <c r="I69" s="23"/>
      <c r="J69" s="23"/>
      <c r="K69" s="62">
        <f t="shared" si="21"/>
        <v>0</v>
      </c>
      <c r="M69" s="15">
        <f t="shared" si="22"/>
        <v>0</v>
      </c>
      <c r="N69" s="15">
        <f t="shared" si="23"/>
        <v>0</v>
      </c>
      <c r="O69" s="15">
        <f t="shared" si="24"/>
        <v>0</v>
      </c>
      <c r="P69" s="15">
        <f t="shared" si="25"/>
        <v>0</v>
      </c>
      <c r="Q69" s="15">
        <f t="shared" si="26"/>
        <v>0</v>
      </c>
      <c r="R69" s="15">
        <f t="shared" si="27"/>
        <v>0</v>
      </c>
      <c r="S69" s="15">
        <f t="shared" si="28"/>
        <v>0</v>
      </c>
    </row>
    <row r="70" spans="1:11" s="61" customFormat="1" ht="11.25">
      <c r="A70" s="57"/>
      <c r="B70" s="58"/>
      <c r="C70" s="59" t="s">
        <v>142</v>
      </c>
      <c r="D70" s="60">
        <f aca="true" t="shared" si="29" ref="D70:J70">SUM(M58:M69)</f>
        <v>0</v>
      </c>
      <c r="E70" s="60">
        <f t="shared" si="29"/>
        <v>0</v>
      </c>
      <c r="F70" s="60">
        <f t="shared" si="29"/>
        <v>0</v>
      </c>
      <c r="G70" s="60">
        <f t="shared" si="29"/>
        <v>0</v>
      </c>
      <c r="H70" s="60">
        <f t="shared" si="29"/>
        <v>0</v>
      </c>
      <c r="I70" s="60">
        <f t="shared" si="29"/>
        <v>0</v>
      </c>
      <c r="J70" s="60">
        <f t="shared" si="29"/>
        <v>0</v>
      </c>
      <c r="K70" s="61">
        <f>SUM(K58:K69)</f>
        <v>0</v>
      </c>
    </row>
    <row r="71" spans="1:17" s="67" customFormat="1" ht="11.25">
      <c r="A71" s="40"/>
      <c r="B71" s="63" t="s">
        <v>26</v>
      </c>
      <c r="C71" s="64" t="s">
        <v>15</v>
      </c>
      <c r="D71" s="65">
        <f>C6*1.71*40</f>
        <v>359.14565699999997</v>
      </c>
      <c r="E71" s="65">
        <f>D71+(D71/40*1.5*10)</f>
        <v>493.8252783749999</v>
      </c>
      <c r="F71" s="65">
        <f>D71+(D71/40*1.5*20)</f>
        <v>628.5048997499999</v>
      </c>
      <c r="G71" s="65">
        <f>D71+(D71/40*1.5*32)</f>
        <v>790.1204453999999</v>
      </c>
      <c r="H71" s="65">
        <f>D71/40*1.25*8</f>
        <v>89.78641424999999</v>
      </c>
      <c r="I71" s="65">
        <f>H71+(H71/8*1.5*2)</f>
        <v>123.45631959374998</v>
      </c>
      <c r="J71" s="65">
        <f>H71+(H71/8*1.5*4)</f>
        <v>157.12622493749998</v>
      </c>
      <c r="K71" s="66"/>
      <c r="M71" s="66"/>
      <c r="N71" s="66"/>
      <c r="O71" s="66"/>
      <c r="P71" s="66"/>
      <c r="Q71" s="66"/>
    </row>
    <row r="72" spans="1:19" s="15" customFormat="1" ht="11.25">
      <c r="A72" s="40">
        <v>51</v>
      </c>
      <c r="B72" s="13">
        <v>7</v>
      </c>
      <c r="C72" s="33" t="s">
        <v>33</v>
      </c>
      <c r="D72" s="23"/>
      <c r="E72" s="23"/>
      <c r="F72" s="23"/>
      <c r="G72" s="23"/>
      <c r="H72" s="23"/>
      <c r="I72" s="23"/>
      <c r="J72" s="23"/>
      <c r="K72" s="15">
        <f aca="true" t="shared" si="30" ref="K72:K100">SUM(M72:S72)</f>
        <v>0</v>
      </c>
      <c r="M72" s="15">
        <f aca="true" t="shared" si="31" ref="M72:M100">SUM(D$71)*D72</f>
        <v>0</v>
      </c>
      <c r="N72" s="15">
        <f aca="true" t="shared" si="32" ref="N72:N100">SUM(E$71)*E72</f>
        <v>0</v>
      </c>
      <c r="O72" s="15">
        <f aca="true" t="shared" si="33" ref="O72:O100">SUM(F$71)*F72</f>
        <v>0</v>
      </c>
      <c r="P72" s="15">
        <f aca="true" t="shared" si="34" ref="P72:P100">SUM(G$71)*G72</f>
        <v>0</v>
      </c>
      <c r="Q72" s="15">
        <f aca="true" t="shared" si="35" ref="Q72:Q100">SUM(H$71)*H72</f>
        <v>0</v>
      </c>
      <c r="R72" s="15">
        <f aca="true" t="shared" si="36" ref="R72:R100">SUM(I$71)*I72</f>
        <v>0</v>
      </c>
      <c r="S72" s="15">
        <f aca="true" t="shared" si="37" ref="S72:S100">SUM(J$71)*J72</f>
        <v>0</v>
      </c>
    </row>
    <row r="73" spans="1:19" s="15" customFormat="1" ht="11.25">
      <c r="A73" s="40">
        <v>52</v>
      </c>
      <c r="B73" s="13"/>
      <c r="C73" s="33" t="s">
        <v>49</v>
      </c>
      <c r="D73" s="23"/>
      <c r="E73" s="23"/>
      <c r="F73" s="23"/>
      <c r="G73" s="23"/>
      <c r="H73" s="23"/>
      <c r="I73" s="23"/>
      <c r="J73" s="23"/>
      <c r="K73" s="15">
        <f t="shared" si="30"/>
        <v>0</v>
      </c>
      <c r="M73" s="15">
        <f t="shared" si="31"/>
        <v>0</v>
      </c>
      <c r="N73" s="15">
        <f t="shared" si="32"/>
        <v>0</v>
      </c>
      <c r="O73" s="15">
        <f t="shared" si="33"/>
        <v>0</v>
      </c>
      <c r="P73" s="15">
        <f t="shared" si="34"/>
        <v>0</v>
      </c>
      <c r="Q73" s="15">
        <f t="shared" si="35"/>
        <v>0</v>
      </c>
      <c r="R73" s="15">
        <f t="shared" si="36"/>
        <v>0</v>
      </c>
      <c r="S73" s="15">
        <f t="shared" si="37"/>
        <v>0</v>
      </c>
    </row>
    <row r="74" spans="1:19" s="15" customFormat="1" ht="11.25">
      <c r="A74" s="40">
        <v>53</v>
      </c>
      <c r="B74" s="13"/>
      <c r="C74" s="33" t="s">
        <v>50</v>
      </c>
      <c r="D74" s="23"/>
      <c r="E74" s="23"/>
      <c r="F74" s="23"/>
      <c r="G74" s="23"/>
      <c r="H74" s="23"/>
      <c r="I74" s="23"/>
      <c r="J74" s="23"/>
      <c r="K74" s="15">
        <f t="shared" si="30"/>
        <v>0</v>
      </c>
      <c r="M74" s="15">
        <f t="shared" si="31"/>
        <v>0</v>
      </c>
      <c r="N74" s="15">
        <f t="shared" si="32"/>
        <v>0</v>
      </c>
      <c r="O74" s="15">
        <f t="shared" si="33"/>
        <v>0</v>
      </c>
      <c r="P74" s="15">
        <f t="shared" si="34"/>
        <v>0</v>
      </c>
      <c r="Q74" s="15">
        <f t="shared" si="35"/>
        <v>0</v>
      </c>
      <c r="R74" s="15">
        <f t="shared" si="36"/>
        <v>0</v>
      </c>
      <c r="S74" s="15">
        <f t="shared" si="37"/>
        <v>0</v>
      </c>
    </row>
    <row r="75" spans="1:19" s="15" customFormat="1" ht="11.25">
      <c r="A75" s="40">
        <v>54</v>
      </c>
      <c r="B75" s="13"/>
      <c r="C75" s="33" t="s">
        <v>203</v>
      </c>
      <c r="D75" s="23"/>
      <c r="E75" s="23"/>
      <c r="F75" s="23"/>
      <c r="G75" s="23"/>
      <c r="H75" s="23"/>
      <c r="I75" s="23"/>
      <c r="J75" s="23"/>
      <c r="K75" s="15">
        <f t="shared" si="30"/>
        <v>0</v>
      </c>
      <c r="M75" s="15">
        <f t="shared" si="31"/>
        <v>0</v>
      </c>
      <c r="N75" s="15">
        <f t="shared" si="32"/>
        <v>0</v>
      </c>
      <c r="O75" s="15">
        <f t="shared" si="33"/>
        <v>0</v>
      </c>
      <c r="P75" s="15">
        <f t="shared" si="34"/>
        <v>0</v>
      </c>
      <c r="Q75" s="15">
        <f t="shared" si="35"/>
        <v>0</v>
      </c>
      <c r="R75" s="15">
        <f t="shared" si="36"/>
        <v>0</v>
      </c>
      <c r="S75" s="15">
        <f t="shared" si="37"/>
        <v>0</v>
      </c>
    </row>
    <row r="76" spans="1:19" s="15" customFormat="1" ht="11.25">
      <c r="A76" s="40">
        <v>55</v>
      </c>
      <c r="B76" s="13"/>
      <c r="C76" s="33" t="s">
        <v>204</v>
      </c>
      <c r="D76" s="23"/>
      <c r="E76" s="23"/>
      <c r="F76" s="23"/>
      <c r="G76" s="23"/>
      <c r="H76" s="23"/>
      <c r="I76" s="23"/>
      <c r="J76" s="23"/>
      <c r="K76" s="15">
        <f t="shared" si="30"/>
        <v>0</v>
      </c>
      <c r="M76" s="15">
        <f t="shared" si="31"/>
        <v>0</v>
      </c>
      <c r="N76" s="15">
        <f t="shared" si="32"/>
        <v>0</v>
      </c>
      <c r="O76" s="15">
        <f t="shared" si="33"/>
        <v>0</v>
      </c>
      <c r="P76" s="15">
        <f t="shared" si="34"/>
        <v>0</v>
      </c>
      <c r="Q76" s="15">
        <f t="shared" si="35"/>
        <v>0</v>
      </c>
      <c r="R76" s="15">
        <f t="shared" si="36"/>
        <v>0</v>
      </c>
      <c r="S76" s="15">
        <f t="shared" si="37"/>
        <v>0</v>
      </c>
    </row>
    <row r="77" spans="1:19" s="15" customFormat="1" ht="11.25">
      <c r="A77" s="40">
        <v>56</v>
      </c>
      <c r="B77" s="13"/>
      <c r="C77" s="33" t="s">
        <v>51</v>
      </c>
      <c r="D77" s="23"/>
      <c r="E77" s="23"/>
      <c r="F77" s="23"/>
      <c r="G77" s="23"/>
      <c r="H77" s="23"/>
      <c r="I77" s="23"/>
      <c r="J77" s="23"/>
      <c r="K77" s="15">
        <f t="shared" si="30"/>
        <v>0</v>
      </c>
      <c r="M77" s="15">
        <f t="shared" si="31"/>
        <v>0</v>
      </c>
      <c r="N77" s="15">
        <f t="shared" si="32"/>
        <v>0</v>
      </c>
      <c r="O77" s="15">
        <f t="shared" si="33"/>
        <v>0</v>
      </c>
      <c r="P77" s="15">
        <f t="shared" si="34"/>
        <v>0</v>
      </c>
      <c r="Q77" s="15">
        <f t="shared" si="35"/>
        <v>0</v>
      </c>
      <c r="R77" s="15">
        <f t="shared" si="36"/>
        <v>0</v>
      </c>
      <c r="S77" s="15">
        <f t="shared" si="37"/>
        <v>0</v>
      </c>
    </row>
    <row r="78" spans="1:19" s="15" customFormat="1" ht="11.25">
      <c r="A78" s="40">
        <v>57</v>
      </c>
      <c r="B78" s="13"/>
      <c r="C78" s="33" t="s">
        <v>52</v>
      </c>
      <c r="D78" s="23"/>
      <c r="E78" s="23"/>
      <c r="F78" s="23"/>
      <c r="G78" s="23"/>
      <c r="H78" s="23"/>
      <c r="I78" s="23"/>
      <c r="J78" s="23"/>
      <c r="K78" s="15">
        <f t="shared" si="30"/>
        <v>0</v>
      </c>
      <c r="M78" s="15">
        <f t="shared" si="31"/>
        <v>0</v>
      </c>
      <c r="N78" s="15">
        <f t="shared" si="32"/>
        <v>0</v>
      </c>
      <c r="O78" s="15">
        <f t="shared" si="33"/>
        <v>0</v>
      </c>
      <c r="P78" s="15">
        <f t="shared" si="34"/>
        <v>0</v>
      </c>
      <c r="Q78" s="15">
        <f t="shared" si="35"/>
        <v>0</v>
      </c>
      <c r="R78" s="15">
        <f t="shared" si="36"/>
        <v>0</v>
      </c>
      <c r="S78" s="15">
        <f t="shared" si="37"/>
        <v>0</v>
      </c>
    </row>
    <row r="79" spans="1:19" s="15" customFormat="1" ht="11.25">
      <c r="A79" s="40">
        <v>58</v>
      </c>
      <c r="B79" s="13"/>
      <c r="C79" s="33" t="s">
        <v>53</v>
      </c>
      <c r="D79" s="23"/>
      <c r="E79" s="23"/>
      <c r="F79" s="23"/>
      <c r="G79" s="23"/>
      <c r="H79" s="23"/>
      <c r="I79" s="23"/>
      <c r="J79" s="23"/>
      <c r="K79" s="15">
        <f t="shared" si="30"/>
        <v>0</v>
      </c>
      <c r="M79" s="15">
        <f t="shared" si="31"/>
        <v>0</v>
      </c>
      <c r="N79" s="15">
        <f t="shared" si="32"/>
        <v>0</v>
      </c>
      <c r="O79" s="15">
        <f t="shared" si="33"/>
        <v>0</v>
      </c>
      <c r="P79" s="15">
        <f t="shared" si="34"/>
        <v>0</v>
      </c>
      <c r="Q79" s="15">
        <f t="shared" si="35"/>
        <v>0</v>
      </c>
      <c r="R79" s="15">
        <f t="shared" si="36"/>
        <v>0</v>
      </c>
      <c r="S79" s="15">
        <f t="shared" si="37"/>
        <v>0</v>
      </c>
    </row>
    <row r="80" spans="1:19" s="15" customFormat="1" ht="11.25">
      <c r="A80" s="40">
        <v>59</v>
      </c>
      <c r="B80" s="13"/>
      <c r="C80" s="33" t="s">
        <v>75</v>
      </c>
      <c r="D80" s="23"/>
      <c r="E80" s="23"/>
      <c r="F80" s="23"/>
      <c r="G80" s="23"/>
      <c r="H80" s="23"/>
      <c r="I80" s="23"/>
      <c r="J80" s="23"/>
      <c r="K80" s="15">
        <f t="shared" si="30"/>
        <v>0</v>
      </c>
      <c r="M80" s="15">
        <f t="shared" si="31"/>
        <v>0</v>
      </c>
      <c r="N80" s="15">
        <f t="shared" si="32"/>
        <v>0</v>
      </c>
      <c r="O80" s="15">
        <f t="shared" si="33"/>
        <v>0</v>
      </c>
      <c r="P80" s="15">
        <f t="shared" si="34"/>
        <v>0</v>
      </c>
      <c r="Q80" s="15">
        <f t="shared" si="35"/>
        <v>0</v>
      </c>
      <c r="R80" s="15">
        <f t="shared" si="36"/>
        <v>0</v>
      </c>
      <c r="S80" s="15">
        <f t="shared" si="37"/>
        <v>0</v>
      </c>
    </row>
    <row r="81" spans="1:19" s="15" customFormat="1" ht="11.25">
      <c r="A81" s="40">
        <v>60</v>
      </c>
      <c r="B81" s="13"/>
      <c r="C81" s="33" t="s">
        <v>55</v>
      </c>
      <c r="D81" s="23"/>
      <c r="E81" s="23"/>
      <c r="F81" s="23"/>
      <c r="G81" s="23"/>
      <c r="H81" s="23"/>
      <c r="I81" s="23"/>
      <c r="J81" s="23"/>
      <c r="K81" s="15">
        <f t="shared" si="30"/>
        <v>0</v>
      </c>
      <c r="M81" s="15">
        <f t="shared" si="31"/>
        <v>0</v>
      </c>
      <c r="N81" s="15">
        <f t="shared" si="32"/>
        <v>0</v>
      </c>
      <c r="O81" s="15">
        <f t="shared" si="33"/>
        <v>0</v>
      </c>
      <c r="P81" s="15">
        <f t="shared" si="34"/>
        <v>0</v>
      </c>
      <c r="Q81" s="15">
        <f t="shared" si="35"/>
        <v>0</v>
      </c>
      <c r="R81" s="15">
        <f t="shared" si="36"/>
        <v>0</v>
      </c>
      <c r="S81" s="15">
        <f t="shared" si="37"/>
        <v>0</v>
      </c>
    </row>
    <row r="82" spans="1:19" s="15" customFormat="1" ht="11.25">
      <c r="A82" s="40">
        <v>61</v>
      </c>
      <c r="B82" s="13"/>
      <c r="C82" s="33" t="s">
        <v>56</v>
      </c>
      <c r="D82" s="23"/>
      <c r="E82" s="23"/>
      <c r="F82" s="23"/>
      <c r="G82" s="23"/>
      <c r="H82" s="23"/>
      <c r="I82" s="23"/>
      <c r="J82" s="23"/>
      <c r="K82" s="15">
        <f t="shared" si="30"/>
        <v>0</v>
      </c>
      <c r="M82" s="15">
        <f t="shared" si="31"/>
        <v>0</v>
      </c>
      <c r="N82" s="15">
        <f t="shared" si="32"/>
        <v>0</v>
      </c>
      <c r="O82" s="15">
        <f t="shared" si="33"/>
        <v>0</v>
      </c>
      <c r="P82" s="15">
        <f t="shared" si="34"/>
        <v>0</v>
      </c>
      <c r="Q82" s="15">
        <f t="shared" si="35"/>
        <v>0</v>
      </c>
      <c r="R82" s="15">
        <f t="shared" si="36"/>
        <v>0</v>
      </c>
      <c r="S82" s="15">
        <f t="shared" si="37"/>
        <v>0</v>
      </c>
    </row>
    <row r="83" spans="1:19" s="15" customFormat="1" ht="11.25">
      <c r="A83" s="40">
        <v>62</v>
      </c>
      <c r="B83" s="13"/>
      <c r="C83" s="33" t="s">
        <v>57</v>
      </c>
      <c r="D83" s="23"/>
      <c r="E83" s="23"/>
      <c r="F83" s="23"/>
      <c r="G83" s="23"/>
      <c r="H83" s="23"/>
      <c r="I83" s="23"/>
      <c r="J83" s="23"/>
      <c r="K83" s="15">
        <f t="shared" si="30"/>
        <v>0</v>
      </c>
      <c r="M83" s="15">
        <f t="shared" si="31"/>
        <v>0</v>
      </c>
      <c r="N83" s="15">
        <f t="shared" si="32"/>
        <v>0</v>
      </c>
      <c r="O83" s="15">
        <f t="shared" si="33"/>
        <v>0</v>
      </c>
      <c r="P83" s="15">
        <f t="shared" si="34"/>
        <v>0</v>
      </c>
      <c r="Q83" s="15">
        <f t="shared" si="35"/>
        <v>0</v>
      </c>
      <c r="R83" s="15">
        <f t="shared" si="36"/>
        <v>0</v>
      </c>
      <c r="S83" s="15">
        <f t="shared" si="37"/>
        <v>0</v>
      </c>
    </row>
    <row r="84" spans="1:19" s="15" customFormat="1" ht="11.25">
      <c r="A84" s="40">
        <v>63</v>
      </c>
      <c r="B84" s="13"/>
      <c r="C84" s="33" t="s">
        <v>58</v>
      </c>
      <c r="D84" s="23"/>
      <c r="E84" s="23"/>
      <c r="F84" s="23"/>
      <c r="G84" s="23"/>
      <c r="H84" s="23"/>
      <c r="I84" s="23"/>
      <c r="J84" s="23"/>
      <c r="K84" s="15">
        <f t="shared" si="30"/>
        <v>0</v>
      </c>
      <c r="M84" s="15">
        <f t="shared" si="31"/>
        <v>0</v>
      </c>
      <c r="N84" s="15">
        <f t="shared" si="32"/>
        <v>0</v>
      </c>
      <c r="O84" s="15">
        <f t="shared" si="33"/>
        <v>0</v>
      </c>
      <c r="P84" s="15">
        <f t="shared" si="34"/>
        <v>0</v>
      </c>
      <c r="Q84" s="15">
        <f t="shared" si="35"/>
        <v>0</v>
      </c>
      <c r="R84" s="15">
        <f t="shared" si="36"/>
        <v>0</v>
      </c>
      <c r="S84" s="15">
        <f t="shared" si="37"/>
        <v>0</v>
      </c>
    </row>
    <row r="85" spans="1:19" s="15" customFormat="1" ht="11.25">
      <c r="A85" s="40">
        <v>64</v>
      </c>
      <c r="B85" s="13"/>
      <c r="C85" s="33" t="s">
        <v>123</v>
      </c>
      <c r="D85" s="23"/>
      <c r="E85" s="23"/>
      <c r="F85" s="23"/>
      <c r="G85" s="23"/>
      <c r="H85" s="23"/>
      <c r="I85" s="23"/>
      <c r="J85" s="23"/>
      <c r="K85" s="15">
        <f t="shared" si="30"/>
        <v>0</v>
      </c>
      <c r="M85" s="15">
        <f t="shared" si="31"/>
        <v>0</v>
      </c>
      <c r="N85" s="15">
        <f t="shared" si="32"/>
        <v>0</v>
      </c>
      <c r="O85" s="15">
        <f t="shared" si="33"/>
        <v>0</v>
      </c>
      <c r="P85" s="15">
        <f t="shared" si="34"/>
        <v>0</v>
      </c>
      <c r="Q85" s="15">
        <f t="shared" si="35"/>
        <v>0</v>
      </c>
      <c r="R85" s="15">
        <f t="shared" si="36"/>
        <v>0</v>
      </c>
      <c r="S85" s="15">
        <f t="shared" si="37"/>
        <v>0</v>
      </c>
    </row>
    <row r="86" spans="1:19" s="15" customFormat="1" ht="11.25">
      <c r="A86" s="40">
        <v>65</v>
      </c>
      <c r="B86" s="13"/>
      <c r="C86" s="33" t="s">
        <v>124</v>
      </c>
      <c r="D86" s="23"/>
      <c r="E86" s="23"/>
      <c r="F86" s="23"/>
      <c r="G86" s="23"/>
      <c r="H86" s="23"/>
      <c r="I86" s="23"/>
      <c r="J86" s="23"/>
      <c r="K86" s="15">
        <f t="shared" si="30"/>
        <v>0</v>
      </c>
      <c r="M86" s="15">
        <f t="shared" si="31"/>
        <v>0</v>
      </c>
      <c r="N86" s="15">
        <f t="shared" si="32"/>
        <v>0</v>
      </c>
      <c r="O86" s="15">
        <f t="shared" si="33"/>
        <v>0</v>
      </c>
      <c r="P86" s="15">
        <f t="shared" si="34"/>
        <v>0</v>
      </c>
      <c r="Q86" s="15">
        <f t="shared" si="35"/>
        <v>0</v>
      </c>
      <c r="R86" s="15">
        <f t="shared" si="36"/>
        <v>0</v>
      </c>
      <c r="S86" s="15">
        <f t="shared" si="37"/>
        <v>0</v>
      </c>
    </row>
    <row r="87" spans="1:19" s="15" customFormat="1" ht="11.25">
      <c r="A87" s="40">
        <v>66</v>
      </c>
      <c r="B87" s="13"/>
      <c r="C87" s="33" t="s">
        <v>159</v>
      </c>
      <c r="D87" s="23"/>
      <c r="E87" s="23"/>
      <c r="F87" s="23"/>
      <c r="G87" s="23"/>
      <c r="H87" s="23"/>
      <c r="I87" s="23"/>
      <c r="J87" s="23"/>
      <c r="K87" s="15">
        <f t="shared" si="30"/>
        <v>0</v>
      </c>
      <c r="M87" s="15">
        <f t="shared" si="31"/>
        <v>0</v>
      </c>
      <c r="N87" s="15">
        <f t="shared" si="32"/>
        <v>0</v>
      </c>
      <c r="O87" s="15">
        <f t="shared" si="33"/>
        <v>0</v>
      </c>
      <c r="P87" s="15">
        <f t="shared" si="34"/>
        <v>0</v>
      </c>
      <c r="Q87" s="15">
        <f t="shared" si="35"/>
        <v>0</v>
      </c>
      <c r="R87" s="15">
        <f t="shared" si="36"/>
        <v>0</v>
      </c>
      <c r="S87" s="15">
        <f t="shared" si="37"/>
        <v>0</v>
      </c>
    </row>
    <row r="88" spans="1:19" s="15" customFormat="1" ht="11.25">
      <c r="A88" s="40">
        <v>67</v>
      </c>
      <c r="B88" s="13"/>
      <c r="C88" s="33" t="s">
        <v>59</v>
      </c>
      <c r="D88" s="23"/>
      <c r="E88" s="23"/>
      <c r="F88" s="23"/>
      <c r="G88" s="23"/>
      <c r="H88" s="23"/>
      <c r="I88" s="23"/>
      <c r="J88" s="23"/>
      <c r="K88" s="15">
        <f t="shared" si="30"/>
        <v>0</v>
      </c>
      <c r="M88" s="15">
        <f t="shared" si="31"/>
        <v>0</v>
      </c>
      <c r="N88" s="15">
        <f t="shared" si="32"/>
        <v>0</v>
      </c>
      <c r="O88" s="15">
        <f t="shared" si="33"/>
        <v>0</v>
      </c>
      <c r="P88" s="15">
        <f t="shared" si="34"/>
        <v>0</v>
      </c>
      <c r="Q88" s="15">
        <f t="shared" si="35"/>
        <v>0</v>
      </c>
      <c r="R88" s="15">
        <f t="shared" si="36"/>
        <v>0</v>
      </c>
      <c r="S88" s="15">
        <f t="shared" si="37"/>
        <v>0</v>
      </c>
    </row>
    <row r="89" spans="1:19" s="15" customFormat="1" ht="11.25">
      <c r="A89" s="40">
        <v>68</v>
      </c>
      <c r="B89" s="13"/>
      <c r="C89" s="33" t="s">
        <v>60</v>
      </c>
      <c r="D89" s="23"/>
      <c r="E89" s="23"/>
      <c r="F89" s="23"/>
      <c r="G89" s="23"/>
      <c r="H89" s="23"/>
      <c r="I89" s="23"/>
      <c r="J89" s="23"/>
      <c r="K89" s="15">
        <f t="shared" si="30"/>
        <v>0</v>
      </c>
      <c r="M89" s="15">
        <f t="shared" si="31"/>
        <v>0</v>
      </c>
      <c r="N89" s="15">
        <f t="shared" si="32"/>
        <v>0</v>
      </c>
      <c r="O89" s="15">
        <f t="shared" si="33"/>
        <v>0</v>
      </c>
      <c r="P89" s="15">
        <f t="shared" si="34"/>
        <v>0</v>
      </c>
      <c r="Q89" s="15">
        <f t="shared" si="35"/>
        <v>0</v>
      </c>
      <c r="R89" s="15">
        <f t="shared" si="36"/>
        <v>0</v>
      </c>
      <c r="S89" s="15">
        <f t="shared" si="37"/>
        <v>0</v>
      </c>
    </row>
    <row r="90" spans="1:19" s="15" customFormat="1" ht="11.25">
      <c r="A90" s="40">
        <v>69</v>
      </c>
      <c r="B90" s="13"/>
      <c r="C90" s="33" t="s">
        <v>61</v>
      </c>
      <c r="D90" s="23"/>
      <c r="E90" s="23"/>
      <c r="F90" s="23"/>
      <c r="G90" s="23"/>
      <c r="H90" s="23"/>
      <c r="I90" s="23"/>
      <c r="J90" s="23"/>
      <c r="K90" s="15">
        <f t="shared" si="30"/>
        <v>0</v>
      </c>
      <c r="M90" s="15">
        <f t="shared" si="31"/>
        <v>0</v>
      </c>
      <c r="N90" s="15">
        <f t="shared" si="32"/>
        <v>0</v>
      </c>
      <c r="O90" s="15">
        <f t="shared" si="33"/>
        <v>0</v>
      </c>
      <c r="P90" s="15">
        <f t="shared" si="34"/>
        <v>0</v>
      </c>
      <c r="Q90" s="15">
        <f t="shared" si="35"/>
        <v>0</v>
      </c>
      <c r="R90" s="15">
        <f t="shared" si="36"/>
        <v>0</v>
      </c>
      <c r="S90" s="15">
        <f t="shared" si="37"/>
        <v>0</v>
      </c>
    </row>
    <row r="91" spans="1:19" s="15" customFormat="1" ht="11.25">
      <c r="A91" s="40">
        <v>70</v>
      </c>
      <c r="B91" s="13"/>
      <c r="C91" s="33" t="s">
        <v>62</v>
      </c>
      <c r="D91" s="23"/>
      <c r="E91" s="23"/>
      <c r="F91" s="23"/>
      <c r="G91" s="23"/>
      <c r="H91" s="23"/>
      <c r="I91" s="23"/>
      <c r="J91" s="23"/>
      <c r="K91" s="15">
        <f t="shared" si="30"/>
        <v>0</v>
      </c>
      <c r="M91" s="15">
        <f t="shared" si="31"/>
        <v>0</v>
      </c>
      <c r="N91" s="15">
        <f t="shared" si="32"/>
        <v>0</v>
      </c>
      <c r="O91" s="15">
        <f t="shared" si="33"/>
        <v>0</v>
      </c>
      <c r="P91" s="15">
        <f t="shared" si="34"/>
        <v>0</v>
      </c>
      <c r="Q91" s="15">
        <f t="shared" si="35"/>
        <v>0</v>
      </c>
      <c r="R91" s="15">
        <f t="shared" si="36"/>
        <v>0</v>
      </c>
      <c r="S91" s="15">
        <f t="shared" si="37"/>
        <v>0</v>
      </c>
    </row>
    <row r="92" spans="1:19" s="15" customFormat="1" ht="11.25">
      <c r="A92" s="40">
        <v>71</v>
      </c>
      <c r="B92" s="13"/>
      <c r="C92" s="33" t="s">
        <v>206</v>
      </c>
      <c r="D92" s="23"/>
      <c r="E92" s="23"/>
      <c r="F92" s="23"/>
      <c r="G92" s="23"/>
      <c r="H92" s="23"/>
      <c r="I92" s="23"/>
      <c r="J92" s="23"/>
      <c r="K92" s="15">
        <f t="shared" si="30"/>
        <v>0</v>
      </c>
      <c r="M92" s="15">
        <f t="shared" si="31"/>
        <v>0</v>
      </c>
      <c r="N92" s="15">
        <f t="shared" si="32"/>
        <v>0</v>
      </c>
      <c r="O92" s="15">
        <f t="shared" si="33"/>
        <v>0</v>
      </c>
      <c r="P92" s="15">
        <f t="shared" si="34"/>
        <v>0</v>
      </c>
      <c r="Q92" s="15">
        <f t="shared" si="35"/>
        <v>0</v>
      </c>
      <c r="R92" s="15">
        <f t="shared" si="36"/>
        <v>0</v>
      </c>
      <c r="S92" s="15">
        <f t="shared" si="37"/>
        <v>0</v>
      </c>
    </row>
    <row r="93" spans="1:19" s="15" customFormat="1" ht="11.25">
      <c r="A93" s="40">
        <v>72</v>
      </c>
      <c r="B93" s="13"/>
      <c r="C93" s="33" t="s">
        <v>207</v>
      </c>
      <c r="D93" s="23"/>
      <c r="E93" s="23"/>
      <c r="F93" s="23"/>
      <c r="G93" s="23"/>
      <c r="H93" s="23"/>
      <c r="I93" s="23"/>
      <c r="J93" s="23"/>
      <c r="K93" s="15">
        <f t="shared" si="30"/>
        <v>0</v>
      </c>
      <c r="M93" s="15">
        <f t="shared" si="31"/>
        <v>0</v>
      </c>
      <c r="N93" s="15">
        <f t="shared" si="32"/>
        <v>0</v>
      </c>
      <c r="O93" s="15">
        <f t="shared" si="33"/>
        <v>0</v>
      </c>
      <c r="P93" s="15">
        <f t="shared" si="34"/>
        <v>0</v>
      </c>
      <c r="Q93" s="15">
        <f t="shared" si="35"/>
        <v>0</v>
      </c>
      <c r="R93" s="15">
        <f t="shared" si="36"/>
        <v>0</v>
      </c>
      <c r="S93" s="15">
        <f t="shared" si="37"/>
        <v>0</v>
      </c>
    </row>
    <row r="94" spans="1:19" s="15" customFormat="1" ht="11.25">
      <c r="A94" s="40">
        <v>73</v>
      </c>
      <c r="B94" s="13"/>
      <c r="C94" s="33" t="s">
        <v>160</v>
      </c>
      <c r="D94" s="23"/>
      <c r="E94" s="23"/>
      <c r="F94" s="23"/>
      <c r="G94" s="23"/>
      <c r="H94" s="23"/>
      <c r="I94" s="23"/>
      <c r="J94" s="23"/>
      <c r="K94" s="15">
        <f t="shared" si="30"/>
        <v>0</v>
      </c>
      <c r="M94" s="15">
        <f t="shared" si="31"/>
        <v>0</v>
      </c>
      <c r="N94" s="15">
        <f t="shared" si="32"/>
        <v>0</v>
      </c>
      <c r="O94" s="15">
        <f t="shared" si="33"/>
        <v>0</v>
      </c>
      <c r="P94" s="15">
        <f t="shared" si="34"/>
        <v>0</v>
      </c>
      <c r="Q94" s="15">
        <f t="shared" si="35"/>
        <v>0</v>
      </c>
      <c r="R94" s="15">
        <f t="shared" si="36"/>
        <v>0</v>
      </c>
      <c r="S94" s="15">
        <f t="shared" si="37"/>
        <v>0</v>
      </c>
    </row>
    <row r="95" spans="1:19" s="15" customFormat="1" ht="11.25">
      <c r="A95" s="40">
        <v>74</v>
      </c>
      <c r="B95" s="13"/>
      <c r="C95" s="33" t="s">
        <v>63</v>
      </c>
      <c r="D95" s="23"/>
      <c r="E95" s="23"/>
      <c r="F95" s="23"/>
      <c r="G95" s="23"/>
      <c r="H95" s="23"/>
      <c r="I95" s="23"/>
      <c r="J95" s="23"/>
      <c r="K95" s="15">
        <f t="shared" si="30"/>
        <v>0</v>
      </c>
      <c r="M95" s="15">
        <f t="shared" si="31"/>
        <v>0</v>
      </c>
      <c r="N95" s="15">
        <f t="shared" si="32"/>
        <v>0</v>
      </c>
      <c r="O95" s="15">
        <f t="shared" si="33"/>
        <v>0</v>
      </c>
      <c r="P95" s="15">
        <f t="shared" si="34"/>
        <v>0</v>
      </c>
      <c r="Q95" s="15">
        <f t="shared" si="35"/>
        <v>0</v>
      </c>
      <c r="R95" s="15">
        <f t="shared" si="36"/>
        <v>0</v>
      </c>
      <c r="S95" s="15">
        <f t="shared" si="37"/>
        <v>0</v>
      </c>
    </row>
    <row r="96" spans="1:19" s="15" customFormat="1" ht="11.25">
      <c r="A96" s="40">
        <v>75</v>
      </c>
      <c r="B96" s="13"/>
      <c r="C96" s="33" t="s">
        <v>132</v>
      </c>
      <c r="D96" s="23"/>
      <c r="E96" s="23"/>
      <c r="F96" s="23"/>
      <c r="G96" s="23"/>
      <c r="H96" s="23"/>
      <c r="I96" s="23"/>
      <c r="J96" s="23"/>
      <c r="K96" s="15">
        <f t="shared" si="30"/>
        <v>0</v>
      </c>
      <c r="M96" s="15">
        <f t="shared" si="31"/>
        <v>0</v>
      </c>
      <c r="N96" s="15">
        <f t="shared" si="32"/>
        <v>0</v>
      </c>
      <c r="O96" s="15">
        <f t="shared" si="33"/>
        <v>0</v>
      </c>
      <c r="P96" s="15">
        <f t="shared" si="34"/>
        <v>0</v>
      </c>
      <c r="Q96" s="15">
        <f t="shared" si="35"/>
        <v>0</v>
      </c>
      <c r="R96" s="15">
        <f t="shared" si="36"/>
        <v>0</v>
      </c>
      <c r="S96" s="15">
        <f t="shared" si="37"/>
        <v>0</v>
      </c>
    </row>
    <row r="97" spans="1:19" s="15" customFormat="1" ht="11.25">
      <c r="A97" s="40">
        <v>76</v>
      </c>
      <c r="B97" s="13"/>
      <c r="C97" s="33" t="s">
        <v>205</v>
      </c>
      <c r="D97" s="23"/>
      <c r="E97" s="23"/>
      <c r="F97" s="23"/>
      <c r="G97" s="23"/>
      <c r="H97" s="23"/>
      <c r="I97" s="23"/>
      <c r="J97" s="23"/>
      <c r="K97" s="15">
        <f t="shared" si="30"/>
        <v>0</v>
      </c>
      <c r="M97" s="15">
        <f t="shared" si="31"/>
        <v>0</v>
      </c>
      <c r="N97" s="15">
        <f t="shared" si="32"/>
        <v>0</v>
      </c>
      <c r="O97" s="15">
        <f t="shared" si="33"/>
        <v>0</v>
      </c>
      <c r="P97" s="15">
        <f t="shared" si="34"/>
        <v>0</v>
      </c>
      <c r="Q97" s="15">
        <f t="shared" si="35"/>
        <v>0</v>
      </c>
      <c r="R97" s="15">
        <f t="shared" si="36"/>
        <v>0</v>
      </c>
      <c r="S97" s="15">
        <f t="shared" si="37"/>
        <v>0</v>
      </c>
    </row>
    <row r="98" spans="1:19" s="15" customFormat="1" ht="11.25">
      <c r="A98" s="40">
        <v>77</v>
      </c>
      <c r="B98" s="13"/>
      <c r="C98" s="33" t="s">
        <v>180</v>
      </c>
      <c r="D98" s="23"/>
      <c r="E98" s="23"/>
      <c r="F98" s="23"/>
      <c r="G98" s="23"/>
      <c r="H98" s="23"/>
      <c r="I98" s="23"/>
      <c r="J98" s="23"/>
      <c r="K98" s="15">
        <f t="shared" si="30"/>
        <v>0</v>
      </c>
      <c r="M98" s="15">
        <f t="shared" si="31"/>
        <v>0</v>
      </c>
      <c r="N98" s="15">
        <f t="shared" si="32"/>
        <v>0</v>
      </c>
      <c r="O98" s="15">
        <f t="shared" si="33"/>
        <v>0</v>
      </c>
      <c r="P98" s="15">
        <f t="shared" si="34"/>
        <v>0</v>
      </c>
      <c r="Q98" s="15">
        <f t="shared" si="35"/>
        <v>0</v>
      </c>
      <c r="R98" s="15">
        <f t="shared" si="36"/>
        <v>0</v>
      </c>
      <c r="S98" s="15">
        <f t="shared" si="37"/>
        <v>0</v>
      </c>
    </row>
    <row r="99" spans="1:19" s="15" customFormat="1" ht="11.25">
      <c r="A99" s="40">
        <v>78</v>
      </c>
      <c r="B99" s="13"/>
      <c r="C99" s="33" t="s">
        <v>229</v>
      </c>
      <c r="D99" s="23"/>
      <c r="E99" s="23"/>
      <c r="F99" s="23"/>
      <c r="G99" s="23"/>
      <c r="H99" s="23"/>
      <c r="I99" s="23"/>
      <c r="J99" s="23"/>
      <c r="K99" s="15">
        <f t="shared" si="30"/>
        <v>0</v>
      </c>
      <c r="M99" s="15">
        <f t="shared" si="31"/>
        <v>0</v>
      </c>
      <c r="N99" s="15">
        <f t="shared" si="32"/>
        <v>0</v>
      </c>
      <c r="O99" s="15">
        <f t="shared" si="33"/>
        <v>0</v>
      </c>
      <c r="P99" s="15">
        <f t="shared" si="34"/>
        <v>0</v>
      </c>
      <c r="Q99" s="15">
        <f t="shared" si="35"/>
        <v>0</v>
      </c>
      <c r="R99" s="15">
        <f t="shared" si="36"/>
        <v>0</v>
      </c>
      <c r="S99" s="15">
        <f t="shared" si="37"/>
        <v>0</v>
      </c>
    </row>
    <row r="100" spans="1:19" s="62" customFormat="1" ht="11.25">
      <c r="A100" s="40">
        <v>79</v>
      </c>
      <c r="B100" s="13"/>
      <c r="C100" s="33" t="s">
        <v>64</v>
      </c>
      <c r="D100" s="23"/>
      <c r="E100" s="23"/>
      <c r="F100" s="23"/>
      <c r="G100" s="23"/>
      <c r="H100" s="23"/>
      <c r="I100" s="23"/>
      <c r="J100" s="23"/>
      <c r="K100" s="62">
        <f t="shared" si="30"/>
        <v>0</v>
      </c>
      <c r="M100" s="15">
        <f t="shared" si="31"/>
        <v>0</v>
      </c>
      <c r="N100" s="15">
        <f t="shared" si="32"/>
        <v>0</v>
      </c>
      <c r="O100" s="15">
        <f t="shared" si="33"/>
        <v>0</v>
      </c>
      <c r="P100" s="15">
        <f t="shared" si="34"/>
        <v>0</v>
      </c>
      <c r="Q100" s="15">
        <f t="shared" si="35"/>
        <v>0</v>
      </c>
      <c r="R100" s="15">
        <f t="shared" si="36"/>
        <v>0</v>
      </c>
      <c r="S100" s="15">
        <f t="shared" si="37"/>
        <v>0</v>
      </c>
    </row>
    <row r="101" spans="1:11" s="61" customFormat="1" ht="11.25">
      <c r="A101" s="57"/>
      <c r="B101" s="58"/>
      <c r="C101" s="59" t="s">
        <v>141</v>
      </c>
      <c r="D101" s="60">
        <f aca="true" t="shared" si="38" ref="D101:J101">SUM(M72:M100)</f>
        <v>0</v>
      </c>
      <c r="E101" s="60">
        <f t="shared" si="38"/>
        <v>0</v>
      </c>
      <c r="F101" s="60">
        <f t="shared" si="38"/>
        <v>0</v>
      </c>
      <c r="G101" s="60">
        <f t="shared" si="38"/>
        <v>0</v>
      </c>
      <c r="H101" s="60">
        <f t="shared" si="38"/>
        <v>0</v>
      </c>
      <c r="I101" s="60">
        <f t="shared" si="38"/>
        <v>0</v>
      </c>
      <c r="J101" s="60">
        <f t="shared" si="38"/>
        <v>0</v>
      </c>
      <c r="K101" s="61">
        <f>SUM(K72:K100)</f>
        <v>0</v>
      </c>
    </row>
    <row r="102" spans="1:17" s="22" customFormat="1" ht="11.25">
      <c r="A102" s="43"/>
      <c r="B102" s="19" t="s">
        <v>27</v>
      </c>
      <c r="C102" s="36" t="s">
        <v>16</v>
      </c>
      <c r="D102" s="20">
        <f>C6*1.81*40</f>
        <v>380.148327</v>
      </c>
      <c r="E102" s="20">
        <f>D102+(D102/40*1.5*10)</f>
        <v>522.703949625</v>
      </c>
      <c r="F102" s="20">
        <f>D102+(D102/40*1.5*20)</f>
        <v>665.25957225</v>
      </c>
      <c r="G102" s="20">
        <f>D102+(D102/40*1.5*32)</f>
        <v>836.3263194</v>
      </c>
      <c r="H102" s="20">
        <f>D102/40*1.25*8</f>
        <v>95.03708175</v>
      </c>
      <c r="I102" s="20">
        <f>H102+(H102/8*1.5*2)</f>
        <v>130.67598740625</v>
      </c>
      <c r="J102" s="20">
        <f>H102+(H102/8*1.5*4)</f>
        <v>166.3148930625</v>
      </c>
      <c r="K102" s="21"/>
      <c r="M102" s="21"/>
      <c r="N102" s="21"/>
      <c r="O102" s="21"/>
      <c r="P102" s="21"/>
      <c r="Q102" s="21"/>
    </row>
    <row r="103" spans="1:19" s="15" customFormat="1" ht="11.25">
      <c r="A103" s="40">
        <v>80</v>
      </c>
      <c r="B103" s="13">
        <v>8</v>
      </c>
      <c r="C103" s="33" t="s">
        <v>190</v>
      </c>
      <c r="D103" s="23"/>
      <c r="E103" s="23"/>
      <c r="F103" s="23"/>
      <c r="G103" s="23"/>
      <c r="H103" s="23"/>
      <c r="I103" s="23"/>
      <c r="J103" s="23"/>
      <c r="K103" s="15">
        <f aca="true" t="shared" si="39" ref="K103:K117">SUM(M103:S103)</f>
        <v>0</v>
      </c>
      <c r="M103" s="15">
        <f aca="true" t="shared" si="40" ref="M103:M117">SUM(D$102)*D103</f>
        <v>0</v>
      </c>
      <c r="N103" s="15">
        <f aca="true" t="shared" si="41" ref="N103:N117">SUM(E$102)*E103</f>
        <v>0</v>
      </c>
      <c r="O103" s="15">
        <f aca="true" t="shared" si="42" ref="O103:O117">SUM(F$102)*F103</f>
        <v>0</v>
      </c>
      <c r="P103" s="15">
        <f aca="true" t="shared" si="43" ref="P103:P117">SUM(G$102)*G103</f>
        <v>0</v>
      </c>
      <c r="Q103" s="15">
        <f aca="true" t="shared" si="44" ref="Q103:Q117">SUM(H$102)*H103</f>
        <v>0</v>
      </c>
      <c r="R103" s="15">
        <f aca="true" t="shared" si="45" ref="R103:R117">SUM(I$102)*I103</f>
        <v>0</v>
      </c>
      <c r="S103" s="15">
        <f aca="true" t="shared" si="46" ref="S103:S117">SUM(J$102)*J103</f>
        <v>0</v>
      </c>
    </row>
    <row r="104" spans="1:19" s="15" customFormat="1" ht="11.25">
      <c r="A104" s="40">
        <v>81</v>
      </c>
      <c r="B104" s="13"/>
      <c r="C104" s="33" t="s">
        <v>208</v>
      </c>
      <c r="D104" s="23"/>
      <c r="E104" s="23"/>
      <c r="F104" s="23"/>
      <c r="G104" s="23"/>
      <c r="H104" s="23"/>
      <c r="I104" s="23"/>
      <c r="J104" s="23"/>
      <c r="K104" s="15">
        <f t="shared" si="39"/>
        <v>0</v>
      </c>
      <c r="M104" s="15">
        <f t="shared" si="40"/>
        <v>0</v>
      </c>
      <c r="N104" s="15">
        <f t="shared" si="41"/>
        <v>0</v>
      </c>
      <c r="O104" s="15">
        <f t="shared" si="42"/>
        <v>0</v>
      </c>
      <c r="P104" s="15">
        <f t="shared" si="43"/>
        <v>0</v>
      </c>
      <c r="Q104" s="15">
        <f t="shared" si="44"/>
        <v>0</v>
      </c>
      <c r="R104" s="15">
        <f t="shared" si="45"/>
        <v>0</v>
      </c>
      <c r="S104" s="15">
        <f t="shared" si="46"/>
        <v>0</v>
      </c>
    </row>
    <row r="105" spans="1:19" s="15" customFormat="1" ht="11.25">
      <c r="A105" s="40">
        <v>82</v>
      </c>
      <c r="B105" s="13"/>
      <c r="C105" s="33" t="s">
        <v>65</v>
      </c>
      <c r="D105" s="23"/>
      <c r="E105" s="23"/>
      <c r="F105" s="23"/>
      <c r="G105" s="23"/>
      <c r="H105" s="23"/>
      <c r="I105" s="23"/>
      <c r="J105" s="23"/>
      <c r="K105" s="15">
        <f t="shared" si="39"/>
        <v>0</v>
      </c>
      <c r="M105" s="15">
        <f t="shared" si="40"/>
        <v>0</v>
      </c>
      <c r="N105" s="15">
        <f t="shared" si="41"/>
        <v>0</v>
      </c>
      <c r="O105" s="15">
        <f t="shared" si="42"/>
        <v>0</v>
      </c>
      <c r="P105" s="15">
        <f t="shared" si="43"/>
        <v>0</v>
      </c>
      <c r="Q105" s="15">
        <f t="shared" si="44"/>
        <v>0</v>
      </c>
      <c r="R105" s="15">
        <f t="shared" si="45"/>
        <v>0</v>
      </c>
      <c r="S105" s="15">
        <f t="shared" si="46"/>
        <v>0</v>
      </c>
    </row>
    <row r="106" spans="1:19" s="15" customFormat="1" ht="11.25">
      <c r="A106" s="40">
        <v>83</v>
      </c>
      <c r="B106" s="13"/>
      <c r="C106" s="33" t="s">
        <v>162</v>
      </c>
      <c r="D106" s="23"/>
      <c r="E106" s="23"/>
      <c r="F106" s="23"/>
      <c r="G106" s="23"/>
      <c r="H106" s="23"/>
      <c r="I106" s="23"/>
      <c r="J106" s="23"/>
      <c r="K106" s="15">
        <f t="shared" si="39"/>
        <v>0</v>
      </c>
      <c r="M106" s="15">
        <f t="shared" si="40"/>
        <v>0</v>
      </c>
      <c r="N106" s="15">
        <f t="shared" si="41"/>
        <v>0</v>
      </c>
      <c r="O106" s="15">
        <f t="shared" si="42"/>
        <v>0</v>
      </c>
      <c r="P106" s="15">
        <f t="shared" si="43"/>
        <v>0</v>
      </c>
      <c r="Q106" s="15">
        <f t="shared" si="44"/>
        <v>0</v>
      </c>
      <c r="R106" s="15">
        <f t="shared" si="45"/>
        <v>0</v>
      </c>
      <c r="S106" s="15">
        <f t="shared" si="46"/>
        <v>0</v>
      </c>
    </row>
    <row r="107" spans="1:19" s="15" customFormat="1" ht="11.25">
      <c r="A107" s="40">
        <v>84</v>
      </c>
      <c r="B107" s="13"/>
      <c r="C107" s="33" t="s">
        <v>209</v>
      </c>
      <c r="D107" s="23"/>
      <c r="E107" s="23"/>
      <c r="F107" s="23"/>
      <c r="G107" s="23"/>
      <c r="H107" s="23"/>
      <c r="I107" s="23"/>
      <c r="J107" s="23"/>
      <c r="K107" s="15">
        <f t="shared" si="39"/>
        <v>0</v>
      </c>
      <c r="M107" s="15">
        <f t="shared" si="40"/>
        <v>0</v>
      </c>
      <c r="N107" s="15">
        <f t="shared" si="41"/>
        <v>0</v>
      </c>
      <c r="O107" s="15">
        <f t="shared" si="42"/>
        <v>0</v>
      </c>
      <c r="P107" s="15">
        <f t="shared" si="43"/>
        <v>0</v>
      </c>
      <c r="Q107" s="15">
        <f t="shared" si="44"/>
        <v>0</v>
      </c>
      <c r="R107" s="15">
        <f t="shared" si="45"/>
        <v>0</v>
      </c>
      <c r="S107" s="15">
        <f t="shared" si="46"/>
        <v>0</v>
      </c>
    </row>
    <row r="108" spans="1:19" s="15" customFormat="1" ht="11.25">
      <c r="A108" s="40">
        <v>85</v>
      </c>
      <c r="B108" s="13"/>
      <c r="C108" s="33" t="s">
        <v>125</v>
      </c>
      <c r="D108" s="23"/>
      <c r="E108" s="23"/>
      <c r="F108" s="23"/>
      <c r="G108" s="23"/>
      <c r="H108" s="23"/>
      <c r="I108" s="23"/>
      <c r="J108" s="23"/>
      <c r="K108" s="15">
        <f t="shared" si="39"/>
        <v>0</v>
      </c>
      <c r="M108" s="15">
        <f t="shared" si="40"/>
        <v>0</v>
      </c>
      <c r="N108" s="15">
        <f t="shared" si="41"/>
        <v>0</v>
      </c>
      <c r="O108" s="15">
        <f t="shared" si="42"/>
        <v>0</v>
      </c>
      <c r="P108" s="15">
        <f t="shared" si="43"/>
        <v>0</v>
      </c>
      <c r="Q108" s="15">
        <f t="shared" si="44"/>
        <v>0</v>
      </c>
      <c r="R108" s="15">
        <f t="shared" si="45"/>
        <v>0</v>
      </c>
      <c r="S108" s="15">
        <f t="shared" si="46"/>
        <v>0</v>
      </c>
    </row>
    <row r="109" spans="1:19" s="15" customFormat="1" ht="11.25">
      <c r="A109" s="40">
        <v>86</v>
      </c>
      <c r="B109" s="13"/>
      <c r="C109" s="33" t="s">
        <v>66</v>
      </c>
      <c r="D109" s="23"/>
      <c r="E109" s="23"/>
      <c r="F109" s="23"/>
      <c r="G109" s="23"/>
      <c r="H109" s="23"/>
      <c r="I109" s="23"/>
      <c r="J109" s="23"/>
      <c r="K109" s="15">
        <f t="shared" si="39"/>
        <v>0</v>
      </c>
      <c r="M109" s="15">
        <f t="shared" si="40"/>
        <v>0</v>
      </c>
      <c r="N109" s="15">
        <f t="shared" si="41"/>
        <v>0</v>
      </c>
      <c r="O109" s="15">
        <f t="shared" si="42"/>
        <v>0</v>
      </c>
      <c r="P109" s="15">
        <f t="shared" si="43"/>
        <v>0</v>
      </c>
      <c r="Q109" s="15">
        <f t="shared" si="44"/>
        <v>0</v>
      </c>
      <c r="R109" s="15">
        <f t="shared" si="45"/>
        <v>0</v>
      </c>
      <c r="S109" s="15">
        <f t="shared" si="46"/>
        <v>0</v>
      </c>
    </row>
    <row r="110" spans="1:19" s="15" customFormat="1" ht="11.25">
      <c r="A110" s="40">
        <v>87</v>
      </c>
      <c r="B110" s="13"/>
      <c r="C110" s="33" t="s">
        <v>67</v>
      </c>
      <c r="D110" s="23"/>
      <c r="E110" s="23"/>
      <c r="F110" s="23"/>
      <c r="G110" s="23"/>
      <c r="H110" s="23"/>
      <c r="I110" s="23"/>
      <c r="J110" s="23"/>
      <c r="K110" s="15">
        <f t="shared" si="39"/>
        <v>0</v>
      </c>
      <c r="M110" s="15">
        <f t="shared" si="40"/>
        <v>0</v>
      </c>
      <c r="N110" s="15">
        <f t="shared" si="41"/>
        <v>0</v>
      </c>
      <c r="O110" s="15">
        <f t="shared" si="42"/>
        <v>0</v>
      </c>
      <c r="P110" s="15">
        <f t="shared" si="43"/>
        <v>0</v>
      </c>
      <c r="Q110" s="15">
        <f t="shared" si="44"/>
        <v>0</v>
      </c>
      <c r="R110" s="15">
        <f t="shared" si="45"/>
        <v>0</v>
      </c>
      <c r="S110" s="15">
        <f t="shared" si="46"/>
        <v>0</v>
      </c>
    </row>
    <row r="111" spans="1:19" s="15" customFormat="1" ht="11.25">
      <c r="A111" s="40">
        <v>88</v>
      </c>
      <c r="B111" s="13"/>
      <c r="C111" s="33" t="s">
        <v>68</v>
      </c>
      <c r="D111" s="23"/>
      <c r="E111" s="23"/>
      <c r="F111" s="23"/>
      <c r="G111" s="23"/>
      <c r="H111" s="23"/>
      <c r="I111" s="23"/>
      <c r="J111" s="23"/>
      <c r="K111" s="15">
        <f t="shared" si="39"/>
        <v>0</v>
      </c>
      <c r="M111" s="15">
        <f t="shared" si="40"/>
        <v>0</v>
      </c>
      <c r="N111" s="15">
        <f t="shared" si="41"/>
        <v>0</v>
      </c>
      <c r="O111" s="15">
        <f t="shared" si="42"/>
        <v>0</v>
      </c>
      <c r="P111" s="15">
        <f t="shared" si="43"/>
        <v>0</v>
      </c>
      <c r="Q111" s="15">
        <f t="shared" si="44"/>
        <v>0</v>
      </c>
      <c r="R111" s="15">
        <f t="shared" si="45"/>
        <v>0</v>
      </c>
      <c r="S111" s="15">
        <f t="shared" si="46"/>
        <v>0</v>
      </c>
    </row>
    <row r="112" spans="1:19" s="15" customFormat="1" ht="11.25">
      <c r="A112" s="40">
        <v>89</v>
      </c>
      <c r="B112" s="13"/>
      <c r="C112" s="33" t="s">
        <v>177</v>
      </c>
      <c r="D112" s="23"/>
      <c r="E112" s="23"/>
      <c r="F112" s="23"/>
      <c r="G112" s="23"/>
      <c r="H112" s="23"/>
      <c r="I112" s="23"/>
      <c r="J112" s="23"/>
      <c r="K112" s="15">
        <f t="shared" si="39"/>
        <v>0</v>
      </c>
      <c r="M112" s="15">
        <f t="shared" si="40"/>
        <v>0</v>
      </c>
      <c r="N112" s="15">
        <f t="shared" si="41"/>
        <v>0</v>
      </c>
      <c r="O112" s="15">
        <f t="shared" si="42"/>
        <v>0</v>
      </c>
      <c r="P112" s="15">
        <f t="shared" si="43"/>
        <v>0</v>
      </c>
      <c r="Q112" s="15">
        <f t="shared" si="44"/>
        <v>0</v>
      </c>
      <c r="R112" s="15">
        <f t="shared" si="45"/>
        <v>0</v>
      </c>
      <c r="S112" s="15">
        <f t="shared" si="46"/>
        <v>0</v>
      </c>
    </row>
    <row r="113" spans="1:19" s="15" customFormat="1" ht="11.25">
      <c r="A113" s="40">
        <v>90</v>
      </c>
      <c r="B113" s="13"/>
      <c r="C113" s="33" t="s">
        <v>69</v>
      </c>
      <c r="D113" s="23"/>
      <c r="E113" s="23"/>
      <c r="F113" s="23"/>
      <c r="G113" s="23"/>
      <c r="H113" s="23"/>
      <c r="I113" s="23"/>
      <c r="J113" s="23"/>
      <c r="K113" s="15">
        <f t="shared" si="39"/>
        <v>0</v>
      </c>
      <c r="M113" s="15">
        <f t="shared" si="40"/>
        <v>0</v>
      </c>
      <c r="N113" s="15">
        <f t="shared" si="41"/>
        <v>0</v>
      </c>
      <c r="O113" s="15">
        <f t="shared" si="42"/>
        <v>0</v>
      </c>
      <c r="P113" s="15">
        <f t="shared" si="43"/>
        <v>0</v>
      </c>
      <c r="Q113" s="15">
        <f t="shared" si="44"/>
        <v>0</v>
      </c>
      <c r="R113" s="15">
        <f t="shared" si="45"/>
        <v>0</v>
      </c>
      <c r="S113" s="15">
        <f t="shared" si="46"/>
        <v>0</v>
      </c>
    </row>
    <row r="114" spans="1:19" s="15" customFormat="1" ht="11.25">
      <c r="A114" s="40">
        <v>91</v>
      </c>
      <c r="B114" s="13"/>
      <c r="C114" s="33" t="s">
        <v>70</v>
      </c>
      <c r="D114" s="23"/>
      <c r="E114" s="23"/>
      <c r="F114" s="23"/>
      <c r="G114" s="23"/>
      <c r="H114" s="23"/>
      <c r="I114" s="23"/>
      <c r="J114" s="23"/>
      <c r="K114" s="15">
        <f t="shared" si="39"/>
        <v>0</v>
      </c>
      <c r="M114" s="15">
        <f t="shared" si="40"/>
        <v>0</v>
      </c>
      <c r="N114" s="15">
        <f t="shared" si="41"/>
        <v>0</v>
      </c>
      <c r="O114" s="15">
        <f t="shared" si="42"/>
        <v>0</v>
      </c>
      <c r="P114" s="15">
        <f t="shared" si="43"/>
        <v>0</v>
      </c>
      <c r="Q114" s="15">
        <f t="shared" si="44"/>
        <v>0</v>
      </c>
      <c r="R114" s="15">
        <f t="shared" si="45"/>
        <v>0</v>
      </c>
      <c r="S114" s="15">
        <f t="shared" si="46"/>
        <v>0</v>
      </c>
    </row>
    <row r="115" spans="1:19" s="15" customFormat="1" ht="11.25">
      <c r="A115" s="40">
        <v>92</v>
      </c>
      <c r="B115" s="13"/>
      <c r="C115" s="33" t="s">
        <v>163</v>
      </c>
      <c r="D115" s="23"/>
      <c r="E115" s="23"/>
      <c r="F115" s="23"/>
      <c r="G115" s="23"/>
      <c r="H115" s="23"/>
      <c r="I115" s="23"/>
      <c r="J115" s="23"/>
      <c r="K115" s="15">
        <f t="shared" si="39"/>
        <v>0</v>
      </c>
      <c r="M115" s="15">
        <f t="shared" si="40"/>
        <v>0</v>
      </c>
      <c r="N115" s="15">
        <f t="shared" si="41"/>
        <v>0</v>
      </c>
      <c r="O115" s="15">
        <f t="shared" si="42"/>
        <v>0</v>
      </c>
      <c r="P115" s="15">
        <f t="shared" si="43"/>
        <v>0</v>
      </c>
      <c r="Q115" s="15">
        <f t="shared" si="44"/>
        <v>0</v>
      </c>
      <c r="R115" s="15">
        <f t="shared" si="45"/>
        <v>0</v>
      </c>
      <c r="S115" s="15">
        <f t="shared" si="46"/>
        <v>0</v>
      </c>
    </row>
    <row r="116" spans="1:19" s="15" customFormat="1" ht="11.25">
      <c r="A116" s="40">
        <v>93</v>
      </c>
      <c r="B116" s="13"/>
      <c r="C116" s="33" t="s">
        <v>71</v>
      </c>
      <c r="D116" s="23"/>
      <c r="E116" s="23"/>
      <c r="F116" s="23"/>
      <c r="G116" s="23"/>
      <c r="H116" s="23"/>
      <c r="I116" s="23"/>
      <c r="J116" s="23"/>
      <c r="K116" s="15">
        <f t="shared" si="39"/>
        <v>0</v>
      </c>
      <c r="M116" s="15">
        <f t="shared" si="40"/>
        <v>0</v>
      </c>
      <c r="N116" s="15">
        <f t="shared" si="41"/>
        <v>0</v>
      </c>
      <c r="O116" s="15">
        <f t="shared" si="42"/>
        <v>0</v>
      </c>
      <c r="P116" s="15">
        <f t="shared" si="43"/>
        <v>0</v>
      </c>
      <c r="Q116" s="15">
        <f t="shared" si="44"/>
        <v>0</v>
      </c>
      <c r="R116" s="15">
        <f t="shared" si="45"/>
        <v>0</v>
      </c>
      <c r="S116" s="15">
        <f t="shared" si="46"/>
        <v>0</v>
      </c>
    </row>
    <row r="117" spans="1:19" s="62" customFormat="1" ht="11.25">
      <c r="A117" s="40">
        <v>94</v>
      </c>
      <c r="B117" s="13"/>
      <c r="C117" s="33" t="s">
        <v>131</v>
      </c>
      <c r="D117" s="23"/>
      <c r="E117" s="23"/>
      <c r="F117" s="23"/>
      <c r="G117" s="23"/>
      <c r="H117" s="23"/>
      <c r="I117" s="23"/>
      <c r="J117" s="23"/>
      <c r="K117" s="62">
        <f t="shared" si="39"/>
        <v>0</v>
      </c>
      <c r="M117" s="15">
        <f t="shared" si="40"/>
        <v>0</v>
      </c>
      <c r="N117" s="15">
        <f t="shared" si="41"/>
        <v>0</v>
      </c>
      <c r="O117" s="15">
        <f t="shared" si="42"/>
        <v>0</v>
      </c>
      <c r="P117" s="15">
        <f t="shared" si="43"/>
        <v>0</v>
      </c>
      <c r="Q117" s="15">
        <f t="shared" si="44"/>
        <v>0</v>
      </c>
      <c r="R117" s="15">
        <f t="shared" si="45"/>
        <v>0</v>
      </c>
      <c r="S117" s="15">
        <f t="shared" si="46"/>
        <v>0</v>
      </c>
    </row>
    <row r="118" spans="1:11" s="61" customFormat="1" ht="11.25">
      <c r="A118" s="57"/>
      <c r="B118" s="58"/>
      <c r="C118" s="59" t="s">
        <v>140</v>
      </c>
      <c r="D118" s="60">
        <f aca="true" t="shared" si="47" ref="D118:J118">SUM(M103:M117)</f>
        <v>0</v>
      </c>
      <c r="E118" s="60">
        <f t="shared" si="47"/>
        <v>0</v>
      </c>
      <c r="F118" s="60">
        <f t="shared" si="47"/>
        <v>0</v>
      </c>
      <c r="G118" s="60">
        <f t="shared" si="47"/>
        <v>0</v>
      </c>
      <c r="H118" s="60">
        <f t="shared" si="47"/>
        <v>0</v>
      </c>
      <c r="I118" s="60">
        <f t="shared" si="47"/>
        <v>0</v>
      </c>
      <c r="J118" s="60">
        <f t="shared" si="47"/>
        <v>0</v>
      </c>
      <c r="K118" s="61">
        <f>SUM(K103:K117)</f>
        <v>0</v>
      </c>
    </row>
    <row r="119" spans="1:17" s="22" customFormat="1" ht="11.25">
      <c r="A119" s="43"/>
      <c r="B119" s="19" t="s">
        <v>28</v>
      </c>
      <c r="C119" s="36" t="s">
        <v>17</v>
      </c>
      <c r="D119" s="20">
        <f>C6*1.98*40</f>
        <v>415.85286599999995</v>
      </c>
      <c r="E119" s="20">
        <f>D119+(D119/40*1.5*10)</f>
        <v>571.7976907499999</v>
      </c>
      <c r="F119" s="20">
        <f>D119+(D119/40*1.5*20)</f>
        <v>727.7425155</v>
      </c>
      <c r="G119" s="20">
        <f>D119+(D119/40*1.5*32)</f>
        <v>914.8763051999999</v>
      </c>
      <c r="H119" s="20">
        <f>D119/40*1.25*8</f>
        <v>103.96321649999999</v>
      </c>
      <c r="I119" s="20">
        <f>H119+(H119/8*1.5*2)</f>
        <v>142.94942268749998</v>
      </c>
      <c r="J119" s="20">
        <f>H119+(H119/8*1.5*4)</f>
        <v>181.93562887499996</v>
      </c>
      <c r="K119" s="21"/>
      <c r="M119" s="21"/>
      <c r="N119" s="21"/>
      <c r="O119" s="21"/>
      <c r="P119" s="21"/>
      <c r="Q119" s="21"/>
    </row>
    <row r="120" spans="1:19" s="15" customFormat="1" ht="11.25">
      <c r="A120" s="40">
        <v>95</v>
      </c>
      <c r="B120" s="13">
        <v>9</v>
      </c>
      <c r="C120" s="33" t="s">
        <v>181</v>
      </c>
      <c r="D120" s="23"/>
      <c r="E120" s="23"/>
      <c r="F120" s="23"/>
      <c r="G120" s="23"/>
      <c r="H120" s="23"/>
      <c r="I120" s="23"/>
      <c r="J120" s="23"/>
      <c r="K120" s="15">
        <f aca="true" t="shared" si="48" ref="K120:K136">SUM(M120:S120)</f>
        <v>0</v>
      </c>
      <c r="M120" s="15">
        <f aca="true" t="shared" si="49" ref="M120:M136">SUM(D$119)*D120</f>
        <v>0</v>
      </c>
      <c r="N120" s="15">
        <f aca="true" t="shared" si="50" ref="N120:N136">SUM(E$119)*E120</f>
        <v>0</v>
      </c>
      <c r="O120" s="15">
        <f aca="true" t="shared" si="51" ref="O120:O136">SUM(F$119)*F120</f>
        <v>0</v>
      </c>
      <c r="P120" s="15">
        <f aca="true" t="shared" si="52" ref="P120:P136">SUM(G$119)*G120</f>
        <v>0</v>
      </c>
      <c r="Q120" s="15">
        <f aca="true" t="shared" si="53" ref="Q120:Q136">SUM(H$119)*H120</f>
        <v>0</v>
      </c>
      <c r="R120" s="15">
        <f aca="true" t="shared" si="54" ref="R120:R136">SUM(I$119)*I120</f>
        <v>0</v>
      </c>
      <c r="S120" s="15">
        <f aca="true" t="shared" si="55" ref="S120:S136">SUM(J$119)*J120</f>
        <v>0</v>
      </c>
    </row>
    <row r="121" spans="1:19" s="15" customFormat="1" ht="11.25">
      <c r="A121" s="40">
        <v>96</v>
      </c>
      <c r="B121" s="13"/>
      <c r="C121" s="33" t="s">
        <v>72</v>
      </c>
      <c r="D121" s="23"/>
      <c r="E121" s="23"/>
      <c r="F121" s="23"/>
      <c r="G121" s="23"/>
      <c r="H121" s="23"/>
      <c r="I121" s="23"/>
      <c r="J121" s="23"/>
      <c r="K121" s="15">
        <f t="shared" si="48"/>
        <v>0</v>
      </c>
      <c r="M121" s="15">
        <f t="shared" si="49"/>
        <v>0</v>
      </c>
      <c r="N121" s="15">
        <f t="shared" si="50"/>
        <v>0</v>
      </c>
      <c r="O121" s="15">
        <f t="shared" si="51"/>
        <v>0</v>
      </c>
      <c r="P121" s="15">
        <f t="shared" si="52"/>
        <v>0</v>
      </c>
      <c r="Q121" s="15">
        <f t="shared" si="53"/>
        <v>0</v>
      </c>
      <c r="R121" s="15">
        <f t="shared" si="54"/>
        <v>0</v>
      </c>
      <c r="S121" s="15">
        <f t="shared" si="55"/>
        <v>0</v>
      </c>
    </row>
    <row r="122" spans="1:19" s="15" customFormat="1" ht="11.25">
      <c r="A122" s="40">
        <v>97</v>
      </c>
      <c r="B122" s="13"/>
      <c r="C122" s="33" t="s">
        <v>134</v>
      </c>
      <c r="D122" s="23"/>
      <c r="E122" s="23"/>
      <c r="F122" s="23"/>
      <c r="G122" s="23"/>
      <c r="H122" s="23"/>
      <c r="I122" s="23"/>
      <c r="J122" s="23"/>
      <c r="K122" s="15">
        <f t="shared" si="48"/>
        <v>0</v>
      </c>
      <c r="M122" s="15">
        <f t="shared" si="49"/>
        <v>0</v>
      </c>
      <c r="N122" s="15">
        <f t="shared" si="50"/>
        <v>0</v>
      </c>
      <c r="O122" s="15">
        <f t="shared" si="51"/>
        <v>0</v>
      </c>
      <c r="P122" s="15">
        <f t="shared" si="52"/>
        <v>0</v>
      </c>
      <c r="Q122" s="15">
        <f t="shared" si="53"/>
        <v>0</v>
      </c>
      <c r="R122" s="15">
        <f t="shared" si="54"/>
        <v>0</v>
      </c>
      <c r="S122" s="15">
        <f t="shared" si="55"/>
        <v>0</v>
      </c>
    </row>
    <row r="123" spans="1:19" s="15" customFormat="1" ht="11.25">
      <c r="A123" s="40">
        <v>98</v>
      </c>
      <c r="B123" s="13"/>
      <c r="C123" s="33" t="s">
        <v>182</v>
      </c>
      <c r="D123" s="23"/>
      <c r="E123" s="23"/>
      <c r="F123" s="23"/>
      <c r="G123" s="23"/>
      <c r="H123" s="23"/>
      <c r="I123" s="23"/>
      <c r="J123" s="23"/>
      <c r="K123" s="15">
        <f t="shared" si="48"/>
        <v>0</v>
      </c>
      <c r="M123" s="15">
        <f t="shared" si="49"/>
        <v>0</v>
      </c>
      <c r="N123" s="15">
        <f t="shared" si="50"/>
        <v>0</v>
      </c>
      <c r="O123" s="15">
        <f t="shared" si="51"/>
        <v>0</v>
      </c>
      <c r="P123" s="15">
        <f t="shared" si="52"/>
        <v>0</v>
      </c>
      <c r="Q123" s="15">
        <f t="shared" si="53"/>
        <v>0</v>
      </c>
      <c r="R123" s="15">
        <f t="shared" si="54"/>
        <v>0</v>
      </c>
      <c r="S123" s="15">
        <f t="shared" si="55"/>
        <v>0</v>
      </c>
    </row>
    <row r="124" spans="1:19" s="15" customFormat="1" ht="11.25">
      <c r="A124" s="40">
        <v>99</v>
      </c>
      <c r="B124" s="13"/>
      <c r="C124" s="33" t="s">
        <v>73</v>
      </c>
      <c r="D124" s="23"/>
      <c r="E124" s="23"/>
      <c r="F124" s="23"/>
      <c r="G124" s="23"/>
      <c r="H124" s="23"/>
      <c r="I124" s="23"/>
      <c r="J124" s="23"/>
      <c r="K124" s="15">
        <f t="shared" si="48"/>
        <v>0</v>
      </c>
      <c r="M124" s="15">
        <f t="shared" si="49"/>
        <v>0</v>
      </c>
      <c r="N124" s="15">
        <f t="shared" si="50"/>
        <v>0</v>
      </c>
      <c r="O124" s="15">
        <f t="shared" si="51"/>
        <v>0</v>
      </c>
      <c r="P124" s="15">
        <f t="shared" si="52"/>
        <v>0</v>
      </c>
      <c r="Q124" s="15">
        <f t="shared" si="53"/>
        <v>0</v>
      </c>
      <c r="R124" s="15">
        <f t="shared" si="54"/>
        <v>0</v>
      </c>
      <c r="S124" s="15">
        <f t="shared" si="55"/>
        <v>0</v>
      </c>
    </row>
    <row r="125" spans="1:19" s="15" customFormat="1" ht="11.25">
      <c r="A125" s="40">
        <v>100</v>
      </c>
      <c r="B125" s="13"/>
      <c r="C125" s="33" t="s">
        <v>210</v>
      </c>
      <c r="D125" s="23"/>
      <c r="E125" s="23"/>
      <c r="F125" s="23"/>
      <c r="G125" s="23"/>
      <c r="H125" s="23"/>
      <c r="I125" s="23"/>
      <c r="J125" s="23"/>
      <c r="K125" s="15">
        <f t="shared" si="48"/>
        <v>0</v>
      </c>
      <c r="M125" s="15">
        <f t="shared" si="49"/>
        <v>0</v>
      </c>
      <c r="N125" s="15">
        <f t="shared" si="50"/>
        <v>0</v>
      </c>
      <c r="O125" s="15">
        <f t="shared" si="51"/>
        <v>0</v>
      </c>
      <c r="P125" s="15">
        <f t="shared" si="52"/>
        <v>0</v>
      </c>
      <c r="Q125" s="15">
        <f t="shared" si="53"/>
        <v>0</v>
      </c>
      <c r="R125" s="15">
        <f t="shared" si="54"/>
        <v>0</v>
      </c>
      <c r="S125" s="15">
        <f t="shared" si="55"/>
        <v>0</v>
      </c>
    </row>
    <row r="126" spans="1:19" s="15" customFormat="1" ht="11.25">
      <c r="A126" s="40">
        <v>101</v>
      </c>
      <c r="B126" s="13"/>
      <c r="C126" s="33" t="s">
        <v>148</v>
      </c>
      <c r="D126" s="23"/>
      <c r="E126" s="23"/>
      <c r="F126" s="23"/>
      <c r="G126" s="23"/>
      <c r="H126" s="23"/>
      <c r="I126" s="23"/>
      <c r="J126" s="23"/>
      <c r="K126" s="15">
        <f t="shared" si="48"/>
        <v>0</v>
      </c>
      <c r="M126" s="15">
        <f t="shared" si="49"/>
        <v>0</v>
      </c>
      <c r="N126" s="15">
        <f t="shared" si="50"/>
        <v>0</v>
      </c>
      <c r="O126" s="15">
        <f t="shared" si="51"/>
        <v>0</v>
      </c>
      <c r="P126" s="15">
        <f t="shared" si="52"/>
        <v>0</v>
      </c>
      <c r="Q126" s="15">
        <f t="shared" si="53"/>
        <v>0</v>
      </c>
      <c r="R126" s="15">
        <f t="shared" si="54"/>
        <v>0</v>
      </c>
      <c r="S126" s="15">
        <f t="shared" si="55"/>
        <v>0</v>
      </c>
    </row>
    <row r="127" spans="1:19" s="15" customFormat="1" ht="11.25">
      <c r="A127" s="40">
        <v>102</v>
      </c>
      <c r="B127" s="13"/>
      <c r="C127" s="33" t="s">
        <v>74</v>
      </c>
      <c r="D127" s="23"/>
      <c r="E127" s="23"/>
      <c r="F127" s="23"/>
      <c r="G127" s="23"/>
      <c r="H127" s="23"/>
      <c r="I127" s="23"/>
      <c r="J127" s="23"/>
      <c r="K127" s="15">
        <f t="shared" si="48"/>
        <v>0</v>
      </c>
      <c r="M127" s="15">
        <f t="shared" si="49"/>
        <v>0</v>
      </c>
      <c r="N127" s="15">
        <f t="shared" si="50"/>
        <v>0</v>
      </c>
      <c r="O127" s="15">
        <f t="shared" si="51"/>
        <v>0</v>
      </c>
      <c r="P127" s="15">
        <f t="shared" si="52"/>
        <v>0</v>
      </c>
      <c r="Q127" s="15">
        <f t="shared" si="53"/>
        <v>0</v>
      </c>
      <c r="R127" s="15">
        <f t="shared" si="54"/>
        <v>0</v>
      </c>
      <c r="S127" s="15">
        <f t="shared" si="55"/>
        <v>0</v>
      </c>
    </row>
    <row r="128" spans="1:19" s="15" customFormat="1" ht="11.25">
      <c r="A128" s="40">
        <v>103</v>
      </c>
      <c r="B128" s="13"/>
      <c r="C128" s="33" t="s">
        <v>76</v>
      </c>
      <c r="D128" s="23"/>
      <c r="E128" s="23"/>
      <c r="F128" s="23"/>
      <c r="G128" s="23"/>
      <c r="H128" s="23"/>
      <c r="I128" s="23"/>
      <c r="J128" s="23"/>
      <c r="K128" s="15">
        <f t="shared" si="48"/>
        <v>0</v>
      </c>
      <c r="M128" s="15">
        <f t="shared" si="49"/>
        <v>0</v>
      </c>
      <c r="N128" s="15">
        <f t="shared" si="50"/>
        <v>0</v>
      </c>
      <c r="O128" s="15">
        <f t="shared" si="51"/>
        <v>0</v>
      </c>
      <c r="P128" s="15">
        <f t="shared" si="52"/>
        <v>0</v>
      </c>
      <c r="Q128" s="15">
        <f t="shared" si="53"/>
        <v>0</v>
      </c>
      <c r="R128" s="15">
        <f t="shared" si="54"/>
        <v>0</v>
      </c>
      <c r="S128" s="15">
        <f t="shared" si="55"/>
        <v>0</v>
      </c>
    </row>
    <row r="129" spans="1:19" s="15" customFormat="1" ht="11.25">
      <c r="A129" s="40">
        <v>104</v>
      </c>
      <c r="B129" s="13"/>
      <c r="C129" s="33" t="s">
        <v>77</v>
      </c>
      <c r="D129" s="23"/>
      <c r="E129" s="23"/>
      <c r="F129" s="23"/>
      <c r="G129" s="23"/>
      <c r="H129" s="23"/>
      <c r="I129" s="23"/>
      <c r="J129" s="23"/>
      <c r="K129" s="15">
        <f t="shared" si="48"/>
        <v>0</v>
      </c>
      <c r="M129" s="15">
        <f t="shared" si="49"/>
        <v>0</v>
      </c>
      <c r="N129" s="15">
        <f t="shared" si="50"/>
        <v>0</v>
      </c>
      <c r="O129" s="15">
        <f t="shared" si="51"/>
        <v>0</v>
      </c>
      <c r="P129" s="15">
        <f t="shared" si="52"/>
        <v>0</v>
      </c>
      <c r="Q129" s="15">
        <f t="shared" si="53"/>
        <v>0</v>
      </c>
      <c r="R129" s="15">
        <f t="shared" si="54"/>
        <v>0</v>
      </c>
      <c r="S129" s="15">
        <f t="shared" si="55"/>
        <v>0</v>
      </c>
    </row>
    <row r="130" spans="1:19" s="15" customFormat="1" ht="11.25">
      <c r="A130" s="40">
        <v>105</v>
      </c>
      <c r="B130" s="13"/>
      <c r="C130" s="33" t="s">
        <v>118</v>
      </c>
      <c r="D130" s="23"/>
      <c r="E130" s="23"/>
      <c r="F130" s="23"/>
      <c r="G130" s="23"/>
      <c r="H130" s="23"/>
      <c r="I130" s="23"/>
      <c r="J130" s="23"/>
      <c r="K130" s="15">
        <f t="shared" si="48"/>
        <v>0</v>
      </c>
      <c r="M130" s="15">
        <f t="shared" si="49"/>
        <v>0</v>
      </c>
      <c r="N130" s="15">
        <f t="shared" si="50"/>
        <v>0</v>
      </c>
      <c r="O130" s="15">
        <f t="shared" si="51"/>
        <v>0</v>
      </c>
      <c r="P130" s="15">
        <f t="shared" si="52"/>
        <v>0</v>
      </c>
      <c r="Q130" s="15">
        <f t="shared" si="53"/>
        <v>0</v>
      </c>
      <c r="R130" s="15">
        <f t="shared" si="54"/>
        <v>0</v>
      </c>
      <c r="S130" s="15">
        <f t="shared" si="55"/>
        <v>0</v>
      </c>
    </row>
    <row r="131" spans="1:19" s="15" customFormat="1" ht="11.25">
      <c r="A131" s="40">
        <v>106</v>
      </c>
      <c r="B131" s="13"/>
      <c r="C131" s="33" t="s">
        <v>78</v>
      </c>
      <c r="D131" s="23"/>
      <c r="E131" s="23"/>
      <c r="F131" s="23"/>
      <c r="G131" s="23"/>
      <c r="H131" s="23"/>
      <c r="I131" s="23"/>
      <c r="J131" s="23"/>
      <c r="K131" s="15">
        <f t="shared" si="48"/>
        <v>0</v>
      </c>
      <c r="M131" s="15">
        <f t="shared" si="49"/>
        <v>0</v>
      </c>
      <c r="N131" s="15">
        <f t="shared" si="50"/>
        <v>0</v>
      </c>
      <c r="O131" s="15">
        <f t="shared" si="51"/>
        <v>0</v>
      </c>
      <c r="P131" s="15">
        <f t="shared" si="52"/>
        <v>0</v>
      </c>
      <c r="Q131" s="15">
        <f t="shared" si="53"/>
        <v>0</v>
      </c>
      <c r="R131" s="15">
        <f t="shared" si="54"/>
        <v>0</v>
      </c>
      <c r="S131" s="15">
        <f t="shared" si="55"/>
        <v>0</v>
      </c>
    </row>
    <row r="132" spans="1:19" s="15" customFormat="1" ht="11.25">
      <c r="A132" s="40">
        <v>107</v>
      </c>
      <c r="B132" s="13"/>
      <c r="C132" s="33" t="s">
        <v>79</v>
      </c>
      <c r="D132" s="23"/>
      <c r="E132" s="23"/>
      <c r="F132" s="23"/>
      <c r="G132" s="23"/>
      <c r="H132" s="23"/>
      <c r="I132" s="23"/>
      <c r="J132" s="23"/>
      <c r="K132" s="15">
        <f t="shared" si="48"/>
        <v>0</v>
      </c>
      <c r="M132" s="15">
        <f t="shared" si="49"/>
        <v>0</v>
      </c>
      <c r="N132" s="15">
        <f t="shared" si="50"/>
        <v>0</v>
      </c>
      <c r="O132" s="15">
        <f t="shared" si="51"/>
        <v>0</v>
      </c>
      <c r="P132" s="15">
        <f t="shared" si="52"/>
        <v>0</v>
      </c>
      <c r="Q132" s="15">
        <f t="shared" si="53"/>
        <v>0</v>
      </c>
      <c r="R132" s="15">
        <f t="shared" si="54"/>
        <v>0</v>
      </c>
      <c r="S132" s="15">
        <f t="shared" si="55"/>
        <v>0</v>
      </c>
    </row>
    <row r="133" spans="1:19" s="15" customFormat="1" ht="11.25">
      <c r="A133" s="40">
        <v>108</v>
      </c>
      <c r="B133" s="13"/>
      <c r="C133" s="33" t="s">
        <v>187</v>
      </c>
      <c r="D133" s="23"/>
      <c r="E133" s="23"/>
      <c r="F133" s="23"/>
      <c r="G133" s="23"/>
      <c r="H133" s="23"/>
      <c r="I133" s="23"/>
      <c r="J133" s="23"/>
      <c r="K133" s="15">
        <f t="shared" si="48"/>
        <v>0</v>
      </c>
      <c r="M133" s="15">
        <f t="shared" si="49"/>
        <v>0</v>
      </c>
      <c r="N133" s="15">
        <f t="shared" si="50"/>
        <v>0</v>
      </c>
      <c r="O133" s="15">
        <f t="shared" si="51"/>
        <v>0</v>
      </c>
      <c r="P133" s="15">
        <f t="shared" si="52"/>
        <v>0</v>
      </c>
      <c r="Q133" s="15">
        <f t="shared" si="53"/>
        <v>0</v>
      </c>
      <c r="R133" s="15">
        <f t="shared" si="54"/>
        <v>0</v>
      </c>
      <c r="S133" s="15">
        <f t="shared" si="55"/>
        <v>0</v>
      </c>
    </row>
    <row r="134" spans="1:19" s="15" customFormat="1" ht="11.25">
      <c r="A134" s="40">
        <v>109</v>
      </c>
      <c r="B134" s="13"/>
      <c r="C134" s="33" t="s">
        <v>80</v>
      </c>
      <c r="D134" s="23"/>
      <c r="E134" s="23"/>
      <c r="F134" s="23"/>
      <c r="G134" s="23"/>
      <c r="H134" s="23"/>
      <c r="I134" s="23"/>
      <c r="J134" s="23"/>
      <c r="K134" s="15">
        <f t="shared" si="48"/>
        <v>0</v>
      </c>
      <c r="M134" s="15">
        <f t="shared" si="49"/>
        <v>0</v>
      </c>
      <c r="N134" s="15">
        <f t="shared" si="50"/>
        <v>0</v>
      </c>
      <c r="O134" s="15">
        <f t="shared" si="51"/>
        <v>0</v>
      </c>
      <c r="P134" s="15">
        <f t="shared" si="52"/>
        <v>0</v>
      </c>
      <c r="Q134" s="15">
        <f t="shared" si="53"/>
        <v>0</v>
      </c>
      <c r="R134" s="15">
        <f t="shared" si="54"/>
        <v>0</v>
      </c>
      <c r="S134" s="15">
        <f t="shared" si="55"/>
        <v>0</v>
      </c>
    </row>
    <row r="135" spans="1:19" s="15" customFormat="1" ht="11.25">
      <c r="A135" s="40">
        <v>110</v>
      </c>
      <c r="B135" s="13"/>
      <c r="C135" s="33" t="s">
        <v>81</v>
      </c>
      <c r="D135" s="23"/>
      <c r="E135" s="23"/>
      <c r="F135" s="23"/>
      <c r="G135" s="23"/>
      <c r="H135" s="23"/>
      <c r="I135" s="23"/>
      <c r="J135" s="23"/>
      <c r="K135" s="15">
        <f t="shared" si="48"/>
        <v>0</v>
      </c>
      <c r="M135" s="15">
        <f t="shared" si="49"/>
        <v>0</v>
      </c>
      <c r="N135" s="15">
        <f t="shared" si="50"/>
        <v>0</v>
      </c>
      <c r="O135" s="15">
        <f t="shared" si="51"/>
        <v>0</v>
      </c>
      <c r="P135" s="15">
        <f t="shared" si="52"/>
        <v>0</v>
      </c>
      <c r="Q135" s="15">
        <f t="shared" si="53"/>
        <v>0</v>
      </c>
      <c r="R135" s="15">
        <f t="shared" si="54"/>
        <v>0</v>
      </c>
      <c r="S135" s="15">
        <f t="shared" si="55"/>
        <v>0</v>
      </c>
    </row>
    <row r="136" spans="1:19" s="15" customFormat="1" ht="11.25">
      <c r="A136" s="40">
        <v>111</v>
      </c>
      <c r="B136" s="13"/>
      <c r="C136" s="33" t="s">
        <v>185</v>
      </c>
      <c r="D136" s="23"/>
      <c r="E136" s="23"/>
      <c r="F136" s="23"/>
      <c r="G136" s="23"/>
      <c r="H136" s="23"/>
      <c r="I136" s="23"/>
      <c r="J136" s="23"/>
      <c r="K136" s="15">
        <f t="shared" si="48"/>
        <v>0</v>
      </c>
      <c r="M136" s="15">
        <f t="shared" si="49"/>
        <v>0</v>
      </c>
      <c r="N136" s="15">
        <f t="shared" si="50"/>
        <v>0</v>
      </c>
      <c r="O136" s="15">
        <f t="shared" si="51"/>
        <v>0</v>
      </c>
      <c r="P136" s="15">
        <f t="shared" si="52"/>
        <v>0</v>
      </c>
      <c r="Q136" s="15">
        <f t="shared" si="53"/>
        <v>0</v>
      </c>
      <c r="R136" s="15">
        <f t="shared" si="54"/>
        <v>0</v>
      </c>
      <c r="S136" s="15">
        <f t="shared" si="55"/>
        <v>0</v>
      </c>
    </row>
    <row r="137" spans="1:10" s="15" customFormat="1" ht="11.25">
      <c r="A137" s="40">
        <v>112</v>
      </c>
      <c r="B137" s="13"/>
      <c r="C137" s="33" t="s">
        <v>188</v>
      </c>
      <c r="D137" s="23"/>
      <c r="E137" s="23"/>
      <c r="F137" s="23"/>
      <c r="G137" s="23"/>
      <c r="H137" s="23"/>
      <c r="I137" s="23"/>
      <c r="J137" s="23"/>
    </row>
    <row r="138" spans="1:19" s="15" customFormat="1" ht="11.25">
      <c r="A138" s="40">
        <v>113</v>
      </c>
      <c r="B138" s="13"/>
      <c r="C138" s="33" t="s">
        <v>189</v>
      </c>
      <c r="D138" s="23"/>
      <c r="E138" s="23"/>
      <c r="F138" s="23"/>
      <c r="G138" s="23"/>
      <c r="H138" s="23"/>
      <c r="I138" s="23"/>
      <c r="J138" s="23"/>
      <c r="K138" s="15">
        <f>SUM(M138:S138)</f>
        <v>0</v>
      </c>
      <c r="M138" s="15">
        <f aca="true" t="shared" si="56" ref="M138:S138">SUM(D119)*D138</f>
        <v>0</v>
      </c>
      <c r="N138" s="15">
        <f t="shared" si="56"/>
        <v>0</v>
      </c>
      <c r="O138" s="15">
        <f t="shared" si="56"/>
        <v>0</v>
      </c>
      <c r="P138" s="15">
        <f t="shared" si="56"/>
        <v>0</v>
      </c>
      <c r="Q138" s="15">
        <f t="shared" si="56"/>
        <v>0</v>
      </c>
      <c r="R138" s="15">
        <f t="shared" si="56"/>
        <v>0</v>
      </c>
      <c r="S138" s="15">
        <f t="shared" si="56"/>
        <v>0</v>
      </c>
    </row>
    <row r="139" spans="1:11" s="61" customFormat="1" ht="11.25">
      <c r="A139" s="57"/>
      <c r="B139" s="58"/>
      <c r="C139" s="59" t="s">
        <v>139</v>
      </c>
      <c r="D139" s="60">
        <f aca="true" t="shared" si="57" ref="D139:J139">SUM(M120:M138)</f>
        <v>0</v>
      </c>
      <c r="E139" s="60">
        <f t="shared" si="57"/>
        <v>0</v>
      </c>
      <c r="F139" s="60">
        <f t="shared" si="57"/>
        <v>0</v>
      </c>
      <c r="G139" s="60">
        <f t="shared" si="57"/>
        <v>0</v>
      </c>
      <c r="H139" s="60">
        <f t="shared" si="57"/>
        <v>0</v>
      </c>
      <c r="I139" s="60">
        <f t="shared" si="57"/>
        <v>0</v>
      </c>
      <c r="J139" s="60">
        <f t="shared" si="57"/>
        <v>0</v>
      </c>
      <c r="K139" s="61">
        <f>SUM(K120:K138)</f>
        <v>0</v>
      </c>
    </row>
    <row r="140" spans="1:17" s="22" customFormat="1" ht="11.25">
      <c r="A140" s="43"/>
      <c r="B140" s="19" t="s">
        <v>29</v>
      </c>
      <c r="C140" s="36" t="s">
        <v>18</v>
      </c>
      <c r="D140" s="20">
        <f>C6*2.1*40</f>
        <v>441.05607</v>
      </c>
      <c r="E140" s="20">
        <f>D140+(D140/40*1.5*10)</f>
        <v>606.45209625</v>
      </c>
      <c r="F140" s="20">
        <f>D140+(D140/40*1.5*20)</f>
        <v>771.8481225</v>
      </c>
      <c r="G140" s="20">
        <f>D140+(D140/40*1.5*32)</f>
        <v>970.323354</v>
      </c>
      <c r="H140" s="20">
        <f>D140/40*1.25*8</f>
        <v>110.2640175</v>
      </c>
      <c r="I140" s="20">
        <f>H140+(H140/8*1.5*2)</f>
        <v>151.6130240625</v>
      </c>
      <c r="J140" s="20">
        <f>H140+(H140/8*1.5*4)</f>
        <v>192.96203062499998</v>
      </c>
      <c r="K140" s="21"/>
      <c r="M140" s="21"/>
      <c r="N140" s="21"/>
      <c r="O140" s="21"/>
      <c r="P140" s="21"/>
      <c r="Q140" s="21"/>
    </row>
    <row r="141" spans="1:19" s="15" customFormat="1" ht="11.25">
      <c r="A141" s="40">
        <v>114</v>
      </c>
      <c r="B141" s="13">
        <v>10</v>
      </c>
      <c r="C141" s="33" t="s">
        <v>82</v>
      </c>
      <c r="D141" s="23"/>
      <c r="E141" s="23"/>
      <c r="F141" s="23"/>
      <c r="G141" s="23"/>
      <c r="H141" s="23"/>
      <c r="I141" s="23"/>
      <c r="J141" s="23"/>
      <c r="K141" s="15">
        <f aca="true" t="shared" si="58" ref="K141:K158">SUM(M141:S141)</f>
        <v>0</v>
      </c>
      <c r="M141" s="15">
        <f aca="true" t="shared" si="59" ref="M141:M158">SUM(D$140)*D141</f>
        <v>0</v>
      </c>
      <c r="N141" s="15">
        <f aca="true" t="shared" si="60" ref="N141:N158">SUM(E$140)*E141</f>
        <v>0</v>
      </c>
      <c r="O141" s="15">
        <f aca="true" t="shared" si="61" ref="O141:O158">SUM(F$140)*F141</f>
        <v>0</v>
      </c>
      <c r="P141" s="15">
        <f aca="true" t="shared" si="62" ref="P141:P158">SUM(G$140)*G141</f>
        <v>0</v>
      </c>
      <c r="Q141" s="15">
        <f aca="true" t="shared" si="63" ref="Q141:Q158">SUM(H$140)*H141</f>
        <v>0</v>
      </c>
      <c r="R141" s="15">
        <f aca="true" t="shared" si="64" ref="R141:R158">SUM(I$140)*I141</f>
        <v>0</v>
      </c>
      <c r="S141" s="15">
        <f aca="true" t="shared" si="65" ref="S141:S158">SUM(J$140)*J141</f>
        <v>0</v>
      </c>
    </row>
    <row r="142" spans="1:19" s="15" customFormat="1" ht="11.25">
      <c r="A142" s="40">
        <v>115</v>
      </c>
      <c r="B142" s="13"/>
      <c r="C142" s="33" t="s">
        <v>165</v>
      </c>
      <c r="D142" s="23"/>
      <c r="E142" s="23"/>
      <c r="F142" s="23"/>
      <c r="G142" s="23"/>
      <c r="H142" s="23"/>
      <c r="I142" s="23"/>
      <c r="J142" s="23"/>
      <c r="K142" s="15">
        <f t="shared" si="58"/>
        <v>0</v>
      </c>
      <c r="M142" s="15">
        <f t="shared" si="59"/>
        <v>0</v>
      </c>
      <c r="N142" s="15">
        <f t="shared" si="60"/>
        <v>0</v>
      </c>
      <c r="O142" s="15">
        <f t="shared" si="61"/>
        <v>0</v>
      </c>
      <c r="P142" s="15">
        <f t="shared" si="62"/>
        <v>0</v>
      </c>
      <c r="Q142" s="15">
        <f t="shared" si="63"/>
        <v>0</v>
      </c>
      <c r="R142" s="15">
        <f t="shared" si="64"/>
        <v>0</v>
      </c>
      <c r="S142" s="15">
        <f t="shared" si="65"/>
        <v>0</v>
      </c>
    </row>
    <row r="143" spans="1:19" s="15" customFormat="1" ht="11.25">
      <c r="A143" s="40">
        <v>116</v>
      </c>
      <c r="B143" s="13"/>
      <c r="C143" s="33" t="s">
        <v>83</v>
      </c>
      <c r="D143" s="23"/>
      <c r="E143" s="23"/>
      <c r="F143" s="23"/>
      <c r="G143" s="23"/>
      <c r="H143" s="23"/>
      <c r="I143" s="23"/>
      <c r="J143" s="23"/>
      <c r="K143" s="15">
        <f t="shared" si="58"/>
        <v>0</v>
      </c>
      <c r="M143" s="15">
        <f t="shared" si="59"/>
        <v>0</v>
      </c>
      <c r="N143" s="15">
        <f t="shared" si="60"/>
        <v>0</v>
      </c>
      <c r="O143" s="15">
        <f t="shared" si="61"/>
        <v>0</v>
      </c>
      <c r="P143" s="15">
        <f t="shared" si="62"/>
        <v>0</v>
      </c>
      <c r="Q143" s="15">
        <f t="shared" si="63"/>
        <v>0</v>
      </c>
      <c r="R143" s="15">
        <f t="shared" si="64"/>
        <v>0</v>
      </c>
      <c r="S143" s="15">
        <f t="shared" si="65"/>
        <v>0</v>
      </c>
    </row>
    <row r="144" spans="1:19" s="15" customFormat="1" ht="11.25">
      <c r="A144" s="40">
        <v>117</v>
      </c>
      <c r="B144" s="13"/>
      <c r="C144" s="33" t="s">
        <v>166</v>
      </c>
      <c r="D144" s="23"/>
      <c r="E144" s="23"/>
      <c r="F144" s="23"/>
      <c r="G144" s="23"/>
      <c r="H144" s="23"/>
      <c r="I144" s="23"/>
      <c r="J144" s="23"/>
      <c r="K144" s="15">
        <f t="shared" si="58"/>
        <v>0</v>
      </c>
      <c r="M144" s="15">
        <f t="shared" si="59"/>
        <v>0</v>
      </c>
      <c r="N144" s="15">
        <f t="shared" si="60"/>
        <v>0</v>
      </c>
      <c r="O144" s="15">
        <f t="shared" si="61"/>
        <v>0</v>
      </c>
      <c r="P144" s="15">
        <f t="shared" si="62"/>
        <v>0</v>
      </c>
      <c r="Q144" s="15">
        <f t="shared" si="63"/>
        <v>0</v>
      </c>
      <c r="R144" s="15">
        <f t="shared" si="64"/>
        <v>0</v>
      </c>
      <c r="S144" s="15">
        <f t="shared" si="65"/>
        <v>0</v>
      </c>
    </row>
    <row r="145" spans="1:19" s="15" customFormat="1" ht="11.25">
      <c r="A145" s="40">
        <v>118</v>
      </c>
      <c r="B145" s="13"/>
      <c r="C145" s="33" t="s">
        <v>84</v>
      </c>
      <c r="D145" s="23"/>
      <c r="E145" s="23"/>
      <c r="F145" s="23"/>
      <c r="G145" s="23"/>
      <c r="H145" s="23"/>
      <c r="I145" s="23"/>
      <c r="J145" s="23"/>
      <c r="K145" s="15">
        <f t="shared" si="58"/>
        <v>0</v>
      </c>
      <c r="M145" s="15">
        <f t="shared" si="59"/>
        <v>0</v>
      </c>
      <c r="N145" s="15">
        <f t="shared" si="60"/>
        <v>0</v>
      </c>
      <c r="O145" s="15">
        <f t="shared" si="61"/>
        <v>0</v>
      </c>
      <c r="P145" s="15">
        <f t="shared" si="62"/>
        <v>0</v>
      </c>
      <c r="Q145" s="15">
        <f t="shared" si="63"/>
        <v>0</v>
      </c>
      <c r="R145" s="15">
        <f t="shared" si="64"/>
        <v>0</v>
      </c>
      <c r="S145" s="15">
        <f t="shared" si="65"/>
        <v>0</v>
      </c>
    </row>
    <row r="146" spans="1:19" s="15" customFormat="1" ht="11.25">
      <c r="A146" s="40">
        <v>119</v>
      </c>
      <c r="B146" s="13"/>
      <c r="C146" s="33" t="s">
        <v>213</v>
      </c>
      <c r="D146" s="23"/>
      <c r="E146" s="23"/>
      <c r="F146" s="23"/>
      <c r="G146" s="23"/>
      <c r="H146" s="23"/>
      <c r="I146" s="23"/>
      <c r="J146" s="23"/>
      <c r="K146" s="15">
        <f t="shared" si="58"/>
        <v>0</v>
      </c>
      <c r="M146" s="15">
        <f t="shared" si="59"/>
        <v>0</v>
      </c>
      <c r="N146" s="15">
        <f t="shared" si="60"/>
        <v>0</v>
      </c>
      <c r="O146" s="15">
        <f t="shared" si="61"/>
        <v>0</v>
      </c>
      <c r="P146" s="15">
        <f t="shared" si="62"/>
        <v>0</v>
      </c>
      <c r="Q146" s="15">
        <f t="shared" si="63"/>
        <v>0</v>
      </c>
      <c r="R146" s="15">
        <f t="shared" si="64"/>
        <v>0</v>
      </c>
      <c r="S146" s="15">
        <f t="shared" si="65"/>
        <v>0</v>
      </c>
    </row>
    <row r="147" spans="1:19" s="15" customFormat="1" ht="11.25">
      <c r="A147" s="40">
        <v>120</v>
      </c>
      <c r="B147" s="13"/>
      <c r="C147" s="33" t="s">
        <v>167</v>
      </c>
      <c r="D147" s="23"/>
      <c r="E147" s="23"/>
      <c r="F147" s="23"/>
      <c r="G147" s="23"/>
      <c r="H147" s="23"/>
      <c r="I147" s="23"/>
      <c r="J147" s="23"/>
      <c r="K147" s="15">
        <f t="shared" si="58"/>
        <v>0</v>
      </c>
      <c r="M147" s="15">
        <f t="shared" si="59"/>
        <v>0</v>
      </c>
      <c r="N147" s="15">
        <f t="shared" si="60"/>
        <v>0</v>
      </c>
      <c r="O147" s="15">
        <f t="shared" si="61"/>
        <v>0</v>
      </c>
      <c r="P147" s="15">
        <f t="shared" si="62"/>
        <v>0</v>
      </c>
      <c r="Q147" s="15">
        <f t="shared" si="63"/>
        <v>0</v>
      </c>
      <c r="R147" s="15">
        <f t="shared" si="64"/>
        <v>0</v>
      </c>
      <c r="S147" s="15">
        <f t="shared" si="65"/>
        <v>0</v>
      </c>
    </row>
    <row r="148" spans="1:19" s="15" customFormat="1" ht="11.25">
      <c r="A148" s="40">
        <v>121</v>
      </c>
      <c r="B148" s="13"/>
      <c r="C148" s="33" t="s">
        <v>85</v>
      </c>
      <c r="D148" s="23"/>
      <c r="E148" s="23"/>
      <c r="F148" s="23"/>
      <c r="G148" s="23"/>
      <c r="H148" s="23"/>
      <c r="I148" s="23"/>
      <c r="J148" s="23"/>
      <c r="K148" s="15">
        <f t="shared" si="58"/>
        <v>0</v>
      </c>
      <c r="M148" s="15">
        <f t="shared" si="59"/>
        <v>0</v>
      </c>
      <c r="N148" s="15">
        <f t="shared" si="60"/>
        <v>0</v>
      </c>
      <c r="O148" s="15">
        <f t="shared" si="61"/>
        <v>0</v>
      </c>
      <c r="P148" s="15">
        <f t="shared" si="62"/>
        <v>0</v>
      </c>
      <c r="Q148" s="15">
        <f t="shared" si="63"/>
        <v>0</v>
      </c>
      <c r="R148" s="15">
        <f t="shared" si="64"/>
        <v>0</v>
      </c>
      <c r="S148" s="15">
        <f t="shared" si="65"/>
        <v>0</v>
      </c>
    </row>
    <row r="149" spans="1:19" s="15" customFormat="1" ht="11.25">
      <c r="A149" s="40">
        <v>122</v>
      </c>
      <c r="B149" s="13"/>
      <c r="C149" s="33" t="s">
        <v>115</v>
      </c>
      <c r="D149" s="23"/>
      <c r="E149" s="23"/>
      <c r="F149" s="23"/>
      <c r="G149" s="23"/>
      <c r="H149" s="23"/>
      <c r="I149" s="23"/>
      <c r="J149" s="23"/>
      <c r="K149" s="15">
        <f t="shared" si="58"/>
        <v>0</v>
      </c>
      <c r="M149" s="15">
        <f t="shared" si="59"/>
        <v>0</v>
      </c>
      <c r="N149" s="15">
        <f t="shared" si="60"/>
        <v>0</v>
      </c>
      <c r="O149" s="15">
        <f t="shared" si="61"/>
        <v>0</v>
      </c>
      <c r="P149" s="15">
        <f t="shared" si="62"/>
        <v>0</v>
      </c>
      <c r="Q149" s="15">
        <f t="shared" si="63"/>
        <v>0</v>
      </c>
      <c r="R149" s="15">
        <f t="shared" si="64"/>
        <v>0</v>
      </c>
      <c r="S149" s="15">
        <f t="shared" si="65"/>
        <v>0</v>
      </c>
    </row>
    <row r="150" spans="1:19" s="15" customFormat="1" ht="11.25">
      <c r="A150" s="40">
        <v>123</v>
      </c>
      <c r="B150" s="13"/>
      <c r="C150" s="33" t="s">
        <v>212</v>
      </c>
      <c r="D150" s="23"/>
      <c r="E150" s="23"/>
      <c r="F150" s="23"/>
      <c r="G150" s="23"/>
      <c r="H150" s="23"/>
      <c r="I150" s="23"/>
      <c r="J150" s="23"/>
      <c r="K150" s="15">
        <f t="shared" si="58"/>
        <v>0</v>
      </c>
      <c r="M150" s="15">
        <f t="shared" si="59"/>
        <v>0</v>
      </c>
      <c r="N150" s="15">
        <f t="shared" si="60"/>
        <v>0</v>
      </c>
      <c r="O150" s="15">
        <f t="shared" si="61"/>
        <v>0</v>
      </c>
      <c r="P150" s="15">
        <f t="shared" si="62"/>
        <v>0</v>
      </c>
      <c r="Q150" s="15">
        <f t="shared" si="63"/>
        <v>0</v>
      </c>
      <c r="R150" s="15">
        <f t="shared" si="64"/>
        <v>0</v>
      </c>
      <c r="S150" s="15">
        <f t="shared" si="65"/>
        <v>0</v>
      </c>
    </row>
    <row r="151" spans="1:19" s="15" customFormat="1" ht="11.25">
      <c r="A151" s="40">
        <v>124</v>
      </c>
      <c r="B151" s="13"/>
      <c r="C151" s="33" t="s">
        <v>86</v>
      </c>
      <c r="D151" s="23"/>
      <c r="E151" s="23"/>
      <c r="F151" s="23"/>
      <c r="G151" s="23"/>
      <c r="H151" s="23"/>
      <c r="I151" s="23"/>
      <c r="J151" s="23"/>
      <c r="K151" s="15">
        <f t="shared" si="58"/>
        <v>0</v>
      </c>
      <c r="M151" s="15">
        <f t="shared" si="59"/>
        <v>0</v>
      </c>
      <c r="N151" s="15">
        <f t="shared" si="60"/>
        <v>0</v>
      </c>
      <c r="O151" s="15">
        <f t="shared" si="61"/>
        <v>0</v>
      </c>
      <c r="P151" s="15">
        <f t="shared" si="62"/>
        <v>0</v>
      </c>
      <c r="Q151" s="15">
        <f t="shared" si="63"/>
        <v>0</v>
      </c>
      <c r="R151" s="15">
        <f t="shared" si="64"/>
        <v>0</v>
      </c>
      <c r="S151" s="15">
        <f t="shared" si="65"/>
        <v>0</v>
      </c>
    </row>
    <row r="152" spans="1:19" s="15" customFormat="1" ht="11.25">
      <c r="A152" s="40">
        <v>125</v>
      </c>
      <c r="B152" s="13"/>
      <c r="C152" s="33" t="s">
        <v>211</v>
      </c>
      <c r="D152" s="23"/>
      <c r="E152" s="23"/>
      <c r="F152" s="23"/>
      <c r="G152" s="23"/>
      <c r="H152" s="23"/>
      <c r="I152" s="23"/>
      <c r="J152" s="23"/>
      <c r="K152" s="15">
        <f t="shared" si="58"/>
        <v>0</v>
      </c>
      <c r="M152" s="15">
        <f t="shared" si="59"/>
        <v>0</v>
      </c>
      <c r="N152" s="15">
        <f t="shared" si="60"/>
        <v>0</v>
      </c>
      <c r="O152" s="15">
        <f t="shared" si="61"/>
        <v>0</v>
      </c>
      <c r="P152" s="15">
        <f t="shared" si="62"/>
        <v>0</v>
      </c>
      <c r="Q152" s="15">
        <f t="shared" si="63"/>
        <v>0</v>
      </c>
      <c r="R152" s="15">
        <f t="shared" si="64"/>
        <v>0</v>
      </c>
      <c r="S152" s="15">
        <f t="shared" si="65"/>
        <v>0</v>
      </c>
    </row>
    <row r="153" spans="1:19" s="15" customFormat="1" ht="11.25">
      <c r="A153" s="40">
        <v>126</v>
      </c>
      <c r="B153" s="13"/>
      <c r="C153" s="33" t="s">
        <v>164</v>
      </c>
      <c r="D153" s="23"/>
      <c r="E153" s="23"/>
      <c r="F153" s="23"/>
      <c r="G153" s="23"/>
      <c r="H153" s="23"/>
      <c r="I153" s="23"/>
      <c r="J153" s="23"/>
      <c r="K153" s="15">
        <f t="shared" si="58"/>
        <v>0</v>
      </c>
      <c r="M153" s="15">
        <f t="shared" si="59"/>
        <v>0</v>
      </c>
      <c r="N153" s="15">
        <f t="shared" si="60"/>
        <v>0</v>
      </c>
      <c r="O153" s="15">
        <f t="shared" si="61"/>
        <v>0</v>
      </c>
      <c r="P153" s="15">
        <f t="shared" si="62"/>
        <v>0</v>
      </c>
      <c r="Q153" s="15">
        <f t="shared" si="63"/>
        <v>0</v>
      </c>
      <c r="R153" s="15">
        <f t="shared" si="64"/>
        <v>0</v>
      </c>
      <c r="S153" s="15">
        <f t="shared" si="65"/>
        <v>0</v>
      </c>
    </row>
    <row r="154" spans="1:19" s="15" customFormat="1" ht="11.25">
      <c r="A154" s="40">
        <v>127</v>
      </c>
      <c r="B154" s="13"/>
      <c r="C154" s="33" t="s">
        <v>87</v>
      </c>
      <c r="D154" s="23"/>
      <c r="E154" s="23"/>
      <c r="F154" s="23"/>
      <c r="G154" s="23"/>
      <c r="H154" s="23"/>
      <c r="I154" s="23"/>
      <c r="J154" s="23"/>
      <c r="K154" s="15">
        <f t="shared" si="58"/>
        <v>0</v>
      </c>
      <c r="M154" s="15">
        <f t="shared" si="59"/>
        <v>0</v>
      </c>
      <c r="N154" s="15">
        <f t="shared" si="60"/>
        <v>0</v>
      </c>
      <c r="O154" s="15">
        <f t="shared" si="61"/>
        <v>0</v>
      </c>
      <c r="P154" s="15">
        <f t="shared" si="62"/>
        <v>0</v>
      </c>
      <c r="Q154" s="15">
        <f t="shared" si="63"/>
        <v>0</v>
      </c>
      <c r="R154" s="15">
        <f t="shared" si="64"/>
        <v>0</v>
      </c>
      <c r="S154" s="15">
        <f t="shared" si="65"/>
        <v>0</v>
      </c>
    </row>
    <row r="155" spans="1:19" s="15" customFormat="1" ht="11.25">
      <c r="A155" s="40">
        <v>128</v>
      </c>
      <c r="B155" s="13"/>
      <c r="C155" s="33" t="s">
        <v>88</v>
      </c>
      <c r="D155" s="23"/>
      <c r="E155" s="23"/>
      <c r="F155" s="23"/>
      <c r="G155" s="23"/>
      <c r="H155" s="23"/>
      <c r="I155" s="23"/>
      <c r="J155" s="23"/>
      <c r="K155" s="15">
        <f t="shared" si="58"/>
        <v>0</v>
      </c>
      <c r="M155" s="15">
        <f t="shared" si="59"/>
        <v>0</v>
      </c>
      <c r="N155" s="15">
        <f t="shared" si="60"/>
        <v>0</v>
      </c>
      <c r="O155" s="15">
        <f t="shared" si="61"/>
        <v>0</v>
      </c>
      <c r="P155" s="15">
        <f t="shared" si="62"/>
        <v>0</v>
      </c>
      <c r="Q155" s="15">
        <f t="shared" si="63"/>
        <v>0</v>
      </c>
      <c r="R155" s="15">
        <f t="shared" si="64"/>
        <v>0</v>
      </c>
      <c r="S155" s="15">
        <f t="shared" si="65"/>
        <v>0</v>
      </c>
    </row>
    <row r="156" spans="1:19" s="15" customFormat="1" ht="11.25">
      <c r="A156" s="40">
        <v>129</v>
      </c>
      <c r="B156" s="13"/>
      <c r="C156" s="33" t="s">
        <v>89</v>
      </c>
      <c r="D156" s="23"/>
      <c r="E156" s="23"/>
      <c r="F156" s="23"/>
      <c r="G156" s="23"/>
      <c r="H156" s="23"/>
      <c r="I156" s="23"/>
      <c r="J156" s="23"/>
      <c r="K156" s="15">
        <f t="shared" si="58"/>
        <v>0</v>
      </c>
      <c r="M156" s="15">
        <f t="shared" si="59"/>
        <v>0</v>
      </c>
      <c r="N156" s="15">
        <f t="shared" si="60"/>
        <v>0</v>
      </c>
      <c r="O156" s="15">
        <f t="shared" si="61"/>
        <v>0</v>
      </c>
      <c r="P156" s="15">
        <f t="shared" si="62"/>
        <v>0</v>
      </c>
      <c r="Q156" s="15">
        <f t="shared" si="63"/>
        <v>0</v>
      </c>
      <c r="R156" s="15">
        <f t="shared" si="64"/>
        <v>0</v>
      </c>
      <c r="S156" s="15">
        <f t="shared" si="65"/>
        <v>0</v>
      </c>
    </row>
    <row r="157" spans="1:19" s="15" customFormat="1" ht="11.25">
      <c r="A157" s="40">
        <v>130</v>
      </c>
      <c r="B157" s="13"/>
      <c r="C157" s="33" t="s">
        <v>230</v>
      </c>
      <c r="D157" s="23"/>
      <c r="E157" s="23"/>
      <c r="F157" s="23"/>
      <c r="G157" s="23"/>
      <c r="H157" s="23"/>
      <c r="I157" s="23"/>
      <c r="J157" s="23"/>
      <c r="K157" s="15">
        <f t="shared" si="58"/>
        <v>0</v>
      </c>
      <c r="M157" s="15">
        <f t="shared" si="59"/>
        <v>0</v>
      </c>
      <c r="N157" s="15">
        <f t="shared" si="60"/>
        <v>0</v>
      </c>
      <c r="O157" s="15">
        <f t="shared" si="61"/>
        <v>0</v>
      </c>
      <c r="P157" s="15">
        <f t="shared" si="62"/>
        <v>0</v>
      </c>
      <c r="Q157" s="15">
        <f t="shared" si="63"/>
        <v>0</v>
      </c>
      <c r="R157" s="15">
        <f t="shared" si="64"/>
        <v>0</v>
      </c>
      <c r="S157" s="15">
        <f t="shared" si="65"/>
        <v>0</v>
      </c>
    </row>
    <row r="158" spans="1:19" s="62" customFormat="1" ht="11.25">
      <c r="A158" s="40">
        <v>131</v>
      </c>
      <c r="B158" s="13"/>
      <c r="C158" s="33" t="s">
        <v>90</v>
      </c>
      <c r="D158" s="23"/>
      <c r="E158" s="23"/>
      <c r="F158" s="23"/>
      <c r="G158" s="23"/>
      <c r="H158" s="23"/>
      <c r="I158" s="23"/>
      <c r="J158" s="23"/>
      <c r="K158" s="62">
        <f t="shared" si="58"/>
        <v>0</v>
      </c>
      <c r="M158" s="15">
        <f t="shared" si="59"/>
        <v>0</v>
      </c>
      <c r="N158" s="15">
        <f t="shared" si="60"/>
        <v>0</v>
      </c>
      <c r="O158" s="15">
        <f t="shared" si="61"/>
        <v>0</v>
      </c>
      <c r="P158" s="15">
        <f t="shared" si="62"/>
        <v>0</v>
      </c>
      <c r="Q158" s="15">
        <f t="shared" si="63"/>
        <v>0</v>
      </c>
      <c r="R158" s="15">
        <f t="shared" si="64"/>
        <v>0</v>
      </c>
      <c r="S158" s="15">
        <f t="shared" si="65"/>
        <v>0</v>
      </c>
    </row>
    <row r="159" spans="1:11" s="61" customFormat="1" ht="11.25">
      <c r="A159" s="57"/>
      <c r="B159" s="58"/>
      <c r="C159" s="59" t="s">
        <v>138</v>
      </c>
      <c r="D159" s="60">
        <f aca="true" t="shared" si="66" ref="D159:J159">SUM(M141:M158)</f>
        <v>0</v>
      </c>
      <c r="E159" s="60">
        <f t="shared" si="66"/>
        <v>0</v>
      </c>
      <c r="F159" s="60">
        <f t="shared" si="66"/>
        <v>0</v>
      </c>
      <c r="G159" s="60">
        <f t="shared" si="66"/>
        <v>0</v>
      </c>
      <c r="H159" s="60">
        <f t="shared" si="66"/>
        <v>0</v>
      </c>
      <c r="I159" s="60">
        <f t="shared" si="66"/>
        <v>0</v>
      </c>
      <c r="J159" s="60">
        <f t="shared" si="66"/>
        <v>0</v>
      </c>
      <c r="K159" s="61">
        <f>SUM(K141:K158)</f>
        <v>0</v>
      </c>
    </row>
    <row r="160" spans="1:17" s="22" customFormat="1" ht="11.25">
      <c r="A160" s="43"/>
      <c r="B160" s="19" t="s">
        <v>30</v>
      </c>
      <c r="C160" s="36" t="s">
        <v>19</v>
      </c>
      <c r="D160" s="20">
        <f>C6*2.27*40</f>
        <v>476.76060899999993</v>
      </c>
      <c r="E160" s="20">
        <f>D160+(D160/40*1.5*10)</f>
        <v>655.5458373749999</v>
      </c>
      <c r="F160" s="20">
        <f>D160+(D160/40*1.5*20)</f>
        <v>834.3310657499999</v>
      </c>
      <c r="G160" s="20">
        <f>D160+(D160/40*1.5*32)</f>
        <v>1048.8733398</v>
      </c>
      <c r="H160" s="20">
        <f>D160/40*1.25*8</f>
        <v>119.19015224999998</v>
      </c>
      <c r="I160" s="20">
        <f>H160+(H160/8*1.5*2)</f>
        <v>163.88645934374998</v>
      </c>
      <c r="J160" s="20">
        <f>H160+(H160/8*1.5*4)</f>
        <v>208.58276643749997</v>
      </c>
      <c r="K160" s="21"/>
      <c r="M160" s="21"/>
      <c r="N160" s="21"/>
      <c r="O160" s="21"/>
      <c r="P160" s="21"/>
      <c r="Q160" s="21"/>
    </row>
    <row r="161" spans="1:19" s="15" customFormat="1" ht="11.25">
      <c r="A161" s="40">
        <v>132</v>
      </c>
      <c r="B161" s="13">
        <v>11</v>
      </c>
      <c r="C161" s="33" t="s">
        <v>169</v>
      </c>
      <c r="D161" s="23"/>
      <c r="E161" s="23"/>
      <c r="F161" s="23"/>
      <c r="G161" s="23"/>
      <c r="H161" s="23"/>
      <c r="I161" s="23"/>
      <c r="J161" s="23"/>
      <c r="K161" s="15">
        <f aca="true" t="shared" si="67" ref="K161:K184">SUM(M161:S161)</f>
        <v>0</v>
      </c>
      <c r="M161" s="15">
        <f aca="true" t="shared" si="68" ref="M161:M184">SUM(D$160)*D161</f>
        <v>0</v>
      </c>
      <c r="N161" s="15">
        <f aca="true" t="shared" si="69" ref="N161:N184">SUM(E$160)*E161</f>
        <v>0</v>
      </c>
      <c r="O161" s="15">
        <f aca="true" t="shared" si="70" ref="O161:O184">SUM(F$160)*F161</f>
        <v>0</v>
      </c>
      <c r="P161" s="15">
        <f aca="true" t="shared" si="71" ref="P161:P184">SUM(G$160)*G161</f>
        <v>0</v>
      </c>
      <c r="Q161" s="15">
        <f aca="true" t="shared" si="72" ref="Q161:Q184">SUM(H$160)*H161</f>
        <v>0</v>
      </c>
      <c r="R161" s="15">
        <f aca="true" t="shared" si="73" ref="R161:R184">SUM(I$160)*I161</f>
        <v>0</v>
      </c>
      <c r="S161" s="15">
        <f aca="true" t="shared" si="74" ref="S161:S184">SUM(J$160)*J161</f>
        <v>0</v>
      </c>
    </row>
    <row r="162" spans="1:19" s="15" customFormat="1" ht="11.25">
      <c r="A162" s="40">
        <v>133</v>
      </c>
      <c r="B162" s="13"/>
      <c r="C162" s="33" t="s">
        <v>214</v>
      </c>
      <c r="D162" s="23"/>
      <c r="E162" s="23"/>
      <c r="F162" s="23"/>
      <c r="G162" s="23"/>
      <c r="H162" s="23"/>
      <c r="I162" s="23"/>
      <c r="J162" s="23"/>
      <c r="K162" s="15">
        <f t="shared" si="67"/>
        <v>0</v>
      </c>
      <c r="M162" s="15">
        <f t="shared" si="68"/>
        <v>0</v>
      </c>
      <c r="N162" s="15">
        <f t="shared" si="69"/>
        <v>0</v>
      </c>
      <c r="O162" s="15">
        <f t="shared" si="70"/>
        <v>0</v>
      </c>
      <c r="P162" s="15">
        <f t="shared" si="71"/>
        <v>0</v>
      </c>
      <c r="Q162" s="15">
        <f t="shared" si="72"/>
        <v>0</v>
      </c>
      <c r="R162" s="15">
        <f t="shared" si="73"/>
        <v>0</v>
      </c>
      <c r="S162" s="15">
        <f t="shared" si="74"/>
        <v>0</v>
      </c>
    </row>
    <row r="163" spans="1:19" s="15" customFormat="1" ht="11.25">
      <c r="A163" s="40">
        <v>134</v>
      </c>
      <c r="B163" s="13"/>
      <c r="C163" s="33" t="s">
        <v>215</v>
      </c>
      <c r="D163" s="23"/>
      <c r="E163" s="23"/>
      <c r="F163" s="23"/>
      <c r="G163" s="23"/>
      <c r="H163" s="23"/>
      <c r="I163" s="23"/>
      <c r="J163" s="23"/>
      <c r="K163" s="15">
        <f t="shared" si="67"/>
        <v>0</v>
      </c>
      <c r="M163" s="15">
        <f t="shared" si="68"/>
        <v>0</v>
      </c>
      <c r="N163" s="15">
        <f t="shared" si="69"/>
        <v>0</v>
      </c>
      <c r="O163" s="15">
        <f t="shared" si="70"/>
        <v>0</v>
      </c>
      <c r="P163" s="15">
        <f t="shared" si="71"/>
        <v>0</v>
      </c>
      <c r="Q163" s="15">
        <f t="shared" si="72"/>
        <v>0</v>
      </c>
      <c r="R163" s="15">
        <f t="shared" si="73"/>
        <v>0</v>
      </c>
      <c r="S163" s="15">
        <f t="shared" si="74"/>
        <v>0</v>
      </c>
    </row>
    <row r="164" spans="1:19" s="15" customFormat="1" ht="11.25">
      <c r="A164" s="40">
        <v>135</v>
      </c>
      <c r="B164" s="13"/>
      <c r="C164" s="33" t="s">
        <v>216</v>
      </c>
      <c r="D164" s="23"/>
      <c r="E164" s="23"/>
      <c r="F164" s="23"/>
      <c r="G164" s="23"/>
      <c r="H164" s="23"/>
      <c r="I164" s="23"/>
      <c r="J164" s="23"/>
      <c r="K164" s="15">
        <f t="shared" si="67"/>
        <v>0</v>
      </c>
      <c r="M164" s="15">
        <f t="shared" si="68"/>
        <v>0</v>
      </c>
      <c r="N164" s="15">
        <f t="shared" si="69"/>
        <v>0</v>
      </c>
      <c r="O164" s="15">
        <f t="shared" si="70"/>
        <v>0</v>
      </c>
      <c r="P164" s="15">
        <f t="shared" si="71"/>
        <v>0</v>
      </c>
      <c r="Q164" s="15">
        <f t="shared" si="72"/>
        <v>0</v>
      </c>
      <c r="R164" s="15">
        <f t="shared" si="73"/>
        <v>0</v>
      </c>
      <c r="S164" s="15">
        <f t="shared" si="74"/>
        <v>0</v>
      </c>
    </row>
    <row r="165" spans="1:19" s="15" customFormat="1" ht="11.25">
      <c r="A165" s="40">
        <v>136</v>
      </c>
      <c r="B165" s="13"/>
      <c r="C165" s="33" t="s">
        <v>91</v>
      </c>
      <c r="D165" s="23"/>
      <c r="E165" s="23"/>
      <c r="F165" s="23"/>
      <c r="G165" s="23"/>
      <c r="H165" s="23"/>
      <c r="I165" s="23"/>
      <c r="J165" s="23"/>
      <c r="K165" s="15">
        <f t="shared" si="67"/>
        <v>0</v>
      </c>
      <c r="M165" s="15">
        <f t="shared" si="68"/>
        <v>0</v>
      </c>
      <c r="N165" s="15">
        <f t="shared" si="69"/>
        <v>0</v>
      </c>
      <c r="O165" s="15">
        <f t="shared" si="70"/>
        <v>0</v>
      </c>
      <c r="P165" s="15">
        <f t="shared" si="71"/>
        <v>0</v>
      </c>
      <c r="Q165" s="15">
        <f t="shared" si="72"/>
        <v>0</v>
      </c>
      <c r="R165" s="15">
        <f t="shared" si="73"/>
        <v>0</v>
      </c>
      <c r="S165" s="15">
        <f t="shared" si="74"/>
        <v>0</v>
      </c>
    </row>
    <row r="166" spans="1:19" s="15" customFormat="1" ht="11.25">
      <c r="A166" s="40">
        <v>137</v>
      </c>
      <c r="B166" s="13"/>
      <c r="C166" s="33" t="s">
        <v>92</v>
      </c>
      <c r="D166" s="23"/>
      <c r="E166" s="23"/>
      <c r="F166" s="23"/>
      <c r="G166" s="23"/>
      <c r="H166" s="23"/>
      <c r="I166" s="23"/>
      <c r="J166" s="23"/>
      <c r="K166" s="15">
        <f t="shared" si="67"/>
        <v>0</v>
      </c>
      <c r="M166" s="15">
        <f t="shared" si="68"/>
        <v>0</v>
      </c>
      <c r="N166" s="15">
        <f t="shared" si="69"/>
        <v>0</v>
      </c>
      <c r="O166" s="15">
        <f t="shared" si="70"/>
        <v>0</v>
      </c>
      <c r="P166" s="15">
        <f t="shared" si="71"/>
        <v>0</v>
      </c>
      <c r="Q166" s="15">
        <f t="shared" si="72"/>
        <v>0</v>
      </c>
      <c r="R166" s="15">
        <f t="shared" si="73"/>
        <v>0</v>
      </c>
      <c r="S166" s="15">
        <f t="shared" si="74"/>
        <v>0</v>
      </c>
    </row>
    <row r="167" spans="1:19" s="15" customFormat="1" ht="11.25">
      <c r="A167" s="40">
        <v>138</v>
      </c>
      <c r="B167" s="13"/>
      <c r="C167" s="33" t="s">
        <v>170</v>
      </c>
      <c r="D167" s="23"/>
      <c r="E167" s="23"/>
      <c r="F167" s="23"/>
      <c r="G167" s="23"/>
      <c r="H167" s="23"/>
      <c r="I167" s="23"/>
      <c r="J167" s="23"/>
      <c r="K167" s="15">
        <f t="shared" si="67"/>
        <v>0</v>
      </c>
      <c r="M167" s="15">
        <f t="shared" si="68"/>
        <v>0</v>
      </c>
      <c r="N167" s="15">
        <f t="shared" si="69"/>
        <v>0</v>
      </c>
      <c r="O167" s="15">
        <f t="shared" si="70"/>
        <v>0</v>
      </c>
      <c r="P167" s="15">
        <f t="shared" si="71"/>
        <v>0</v>
      </c>
      <c r="Q167" s="15">
        <f t="shared" si="72"/>
        <v>0</v>
      </c>
      <c r="R167" s="15">
        <f t="shared" si="73"/>
        <v>0</v>
      </c>
      <c r="S167" s="15">
        <f t="shared" si="74"/>
        <v>0</v>
      </c>
    </row>
    <row r="168" spans="1:19" s="15" customFormat="1" ht="11.25">
      <c r="A168" s="40">
        <v>139</v>
      </c>
      <c r="B168" s="13"/>
      <c r="C168" s="33" t="s">
        <v>93</v>
      </c>
      <c r="D168" s="23"/>
      <c r="E168" s="23"/>
      <c r="F168" s="23"/>
      <c r="G168" s="23"/>
      <c r="H168" s="23"/>
      <c r="I168" s="23"/>
      <c r="J168" s="23"/>
      <c r="K168" s="15">
        <f t="shared" si="67"/>
        <v>0</v>
      </c>
      <c r="M168" s="15">
        <f t="shared" si="68"/>
        <v>0</v>
      </c>
      <c r="N168" s="15">
        <f t="shared" si="69"/>
        <v>0</v>
      </c>
      <c r="O168" s="15">
        <f t="shared" si="70"/>
        <v>0</v>
      </c>
      <c r="P168" s="15">
        <f t="shared" si="71"/>
        <v>0</v>
      </c>
      <c r="Q168" s="15">
        <f t="shared" si="72"/>
        <v>0</v>
      </c>
      <c r="R168" s="15">
        <f t="shared" si="73"/>
        <v>0</v>
      </c>
      <c r="S168" s="15">
        <f t="shared" si="74"/>
        <v>0</v>
      </c>
    </row>
    <row r="169" spans="1:19" s="15" customFormat="1" ht="11.25">
      <c r="A169" s="40">
        <v>140</v>
      </c>
      <c r="B169" s="13"/>
      <c r="C169" s="33" t="s">
        <v>217</v>
      </c>
      <c r="D169" s="23"/>
      <c r="E169" s="23"/>
      <c r="F169" s="23"/>
      <c r="G169" s="23"/>
      <c r="H169" s="23"/>
      <c r="I169" s="23"/>
      <c r="J169" s="23"/>
      <c r="K169" s="15">
        <f t="shared" si="67"/>
        <v>0</v>
      </c>
      <c r="M169" s="15">
        <f t="shared" si="68"/>
        <v>0</v>
      </c>
      <c r="N169" s="15">
        <f t="shared" si="69"/>
        <v>0</v>
      </c>
      <c r="O169" s="15">
        <f t="shared" si="70"/>
        <v>0</v>
      </c>
      <c r="P169" s="15">
        <f t="shared" si="71"/>
        <v>0</v>
      </c>
      <c r="Q169" s="15">
        <f t="shared" si="72"/>
        <v>0</v>
      </c>
      <c r="R169" s="15">
        <f t="shared" si="73"/>
        <v>0</v>
      </c>
      <c r="S169" s="15">
        <f t="shared" si="74"/>
        <v>0</v>
      </c>
    </row>
    <row r="170" spans="1:19" s="15" customFormat="1" ht="11.25">
      <c r="A170" s="40">
        <v>141</v>
      </c>
      <c r="B170" s="13"/>
      <c r="C170" s="33" t="s">
        <v>94</v>
      </c>
      <c r="D170" s="23"/>
      <c r="E170" s="23"/>
      <c r="F170" s="23"/>
      <c r="G170" s="23"/>
      <c r="H170" s="23"/>
      <c r="I170" s="23"/>
      <c r="J170" s="23"/>
      <c r="K170" s="15">
        <f t="shared" si="67"/>
        <v>0</v>
      </c>
      <c r="M170" s="15">
        <f t="shared" si="68"/>
        <v>0</v>
      </c>
      <c r="N170" s="15">
        <f t="shared" si="69"/>
        <v>0</v>
      </c>
      <c r="O170" s="15">
        <f t="shared" si="70"/>
        <v>0</v>
      </c>
      <c r="P170" s="15">
        <f t="shared" si="71"/>
        <v>0</v>
      </c>
      <c r="Q170" s="15">
        <f t="shared" si="72"/>
        <v>0</v>
      </c>
      <c r="R170" s="15">
        <f t="shared" si="73"/>
        <v>0</v>
      </c>
      <c r="S170" s="15">
        <f t="shared" si="74"/>
        <v>0</v>
      </c>
    </row>
    <row r="171" spans="1:19" s="15" customFormat="1" ht="11.25">
      <c r="A171" s="40">
        <v>142</v>
      </c>
      <c r="B171" s="13"/>
      <c r="C171" s="33" t="s">
        <v>95</v>
      </c>
      <c r="D171" s="23"/>
      <c r="E171" s="23"/>
      <c r="F171" s="23"/>
      <c r="G171" s="23"/>
      <c r="H171" s="23"/>
      <c r="I171" s="23"/>
      <c r="J171" s="23"/>
      <c r="K171" s="15">
        <f t="shared" si="67"/>
        <v>0</v>
      </c>
      <c r="M171" s="15">
        <f t="shared" si="68"/>
        <v>0</v>
      </c>
      <c r="N171" s="15">
        <f t="shared" si="69"/>
        <v>0</v>
      </c>
      <c r="O171" s="15">
        <f t="shared" si="70"/>
        <v>0</v>
      </c>
      <c r="P171" s="15">
        <f t="shared" si="71"/>
        <v>0</v>
      </c>
      <c r="Q171" s="15">
        <f t="shared" si="72"/>
        <v>0</v>
      </c>
      <c r="R171" s="15">
        <f t="shared" si="73"/>
        <v>0</v>
      </c>
      <c r="S171" s="15">
        <f t="shared" si="74"/>
        <v>0</v>
      </c>
    </row>
    <row r="172" spans="1:19" s="15" customFormat="1" ht="11.25">
      <c r="A172" s="40">
        <v>143</v>
      </c>
      <c r="B172" s="13"/>
      <c r="C172" s="33" t="s">
        <v>184</v>
      </c>
      <c r="D172" s="23"/>
      <c r="E172" s="23"/>
      <c r="F172" s="23"/>
      <c r="G172" s="23"/>
      <c r="H172" s="23"/>
      <c r="I172" s="23"/>
      <c r="J172" s="23"/>
      <c r="K172" s="15">
        <f t="shared" si="67"/>
        <v>0</v>
      </c>
      <c r="M172" s="15">
        <f t="shared" si="68"/>
        <v>0</v>
      </c>
      <c r="N172" s="15">
        <f t="shared" si="69"/>
        <v>0</v>
      </c>
      <c r="O172" s="15">
        <f t="shared" si="70"/>
        <v>0</v>
      </c>
      <c r="P172" s="15">
        <f t="shared" si="71"/>
        <v>0</v>
      </c>
      <c r="Q172" s="15">
        <f t="shared" si="72"/>
        <v>0</v>
      </c>
      <c r="R172" s="15">
        <f t="shared" si="73"/>
        <v>0</v>
      </c>
      <c r="S172" s="15">
        <f t="shared" si="74"/>
        <v>0</v>
      </c>
    </row>
    <row r="173" spans="1:19" s="15" customFormat="1" ht="11.25">
      <c r="A173" s="40">
        <v>144</v>
      </c>
      <c r="B173" s="13"/>
      <c r="C173" s="33" t="s">
        <v>54</v>
      </c>
      <c r="D173" s="23"/>
      <c r="E173" s="23"/>
      <c r="F173" s="23"/>
      <c r="G173" s="23"/>
      <c r="H173" s="23"/>
      <c r="I173" s="23"/>
      <c r="J173" s="23"/>
      <c r="K173" s="15">
        <f t="shared" si="67"/>
        <v>0</v>
      </c>
      <c r="M173" s="15">
        <f t="shared" si="68"/>
        <v>0</v>
      </c>
      <c r="N173" s="15">
        <f t="shared" si="69"/>
        <v>0</v>
      </c>
      <c r="O173" s="15">
        <f t="shared" si="70"/>
        <v>0</v>
      </c>
      <c r="P173" s="15">
        <f t="shared" si="71"/>
        <v>0</v>
      </c>
      <c r="Q173" s="15">
        <f t="shared" si="72"/>
        <v>0</v>
      </c>
      <c r="R173" s="15">
        <f t="shared" si="73"/>
        <v>0</v>
      </c>
      <c r="S173" s="15">
        <f t="shared" si="74"/>
        <v>0</v>
      </c>
    </row>
    <row r="174" spans="1:19" s="15" customFormat="1" ht="11.25">
      <c r="A174" s="40">
        <v>145</v>
      </c>
      <c r="B174" s="13"/>
      <c r="C174" s="33" t="s">
        <v>96</v>
      </c>
      <c r="D174" s="23"/>
      <c r="E174" s="23"/>
      <c r="F174" s="23"/>
      <c r="G174" s="23"/>
      <c r="H174" s="23"/>
      <c r="I174" s="23"/>
      <c r="J174" s="23"/>
      <c r="K174" s="15">
        <f t="shared" si="67"/>
        <v>0</v>
      </c>
      <c r="M174" s="15">
        <f t="shared" si="68"/>
        <v>0</v>
      </c>
      <c r="N174" s="15">
        <f t="shared" si="69"/>
        <v>0</v>
      </c>
      <c r="O174" s="15">
        <f t="shared" si="70"/>
        <v>0</v>
      </c>
      <c r="P174" s="15">
        <f t="shared" si="71"/>
        <v>0</v>
      </c>
      <c r="Q174" s="15">
        <f t="shared" si="72"/>
        <v>0</v>
      </c>
      <c r="R174" s="15">
        <f t="shared" si="73"/>
        <v>0</v>
      </c>
      <c r="S174" s="15">
        <f t="shared" si="74"/>
        <v>0</v>
      </c>
    </row>
    <row r="175" spans="1:19" s="15" customFormat="1" ht="11.25">
      <c r="A175" s="40">
        <v>146</v>
      </c>
      <c r="B175" s="13"/>
      <c r="C175" s="33" t="s">
        <v>97</v>
      </c>
      <c r="D175" s="23"/>
      <c r="E175" s="23"/>
      <c r="F175" s="23"/>
      <c r="G175" s="23"/>
      <c r="H175" s="23"/>
      <c r="I175" s="23"/>
      <c r="J175" s="23"/>
      <c r="K175" s="15">
        <f t="shared" si="67"/>
        <v>0</v>
      </c>
      <c r="M175" s="15">
        <f t="shared" si="68"/>
        <v>0</v>
      </c>
      <c r="N175" s="15">
        <f t="shared" si="69"/>
        <v>0</v>
      </c>
      <c r="O175" s="15">
        <f t="shared" si="70"/>
        <v>0</v>
      </c>
      <c r="P175" s="15">
        <f t="shared" si="71"/>
        <v>0</v>
      </c>
      <c r="Q175" s="15">
        <f t="shared" si="72"/>
        <v>0</v>
      </c>
      <c r="R175" s="15">
        <f t="shared" si="73"/>
        <v>0</v>
      </c>
      <c r="S175" s="15">
        <f t="shared" si="74"/>
        <v>0</v>
      </c>
    </row>
    <row r="176" spans="1:19" s="15" customFormat="1" ht="11.25">
      <c r="A176" s="40">
        <v>147</v>
      </c>
      <c r="B176" s="13"/>
      <c r="C176" s="33" t="s">
        <v>172</v>
      </c>
      <c r="D176" s="23"/>
      <c r="E176" s="23"/>
      <c r="F176" s="23"/>
      <c r="G176" s="23"/>
      <c r="H176" s="23"/>
      <c r="I176" s="23"/>
      <c r="J176" s="23"/>
      <c r="K176" s="15">
        <f t="shared" si="67"/>
        <v>0</v>
      </c>
      <c r="M176" s="15">
        <f t="shared" si="68"/>
        <v>0</v>
      </c>
      <c r="N176" s="15">
        <f t="shared" si="69"/>
        <v>0</v>
      </c>
      <c r="O176" s="15">
        <f t="shared" si="70"/>
        <v>0</v>
      </c>
      <c r="P176" s="15">
        <f t="shared" si="71"/>
        <v>0</v>
      </c>
      <c r="Q176" s="15">
        <f t="shared" si="72"/>
        <v>0</v>
      </c>
      <c r="R176" s="15">
        <f t="shared" si="73"/>
        <v>0</v>
      </c>
      <c r="S176" s="15">
        <f t="shared" si="74"/>
        <v>0</v>
      </c>
    </row>
    <row r="177" spans="1:19" s="15" customFormat="1" ht="11.25">
      <c r="A177" s="40">
        <v>148</v>
      </c>
      <c r="B177" s="13"/>
      <c r="C177" s="33" t="s">
        <v>98</v>
      </c>
      <c r="D177" s="23"/>
      <c r="E177" s="23"/>
      <c r="F177" s="23"/>
      <c r="G177" s="23"/>
      <c r="H177" s="23"/>
      <c r="I177" s="23"/>
      <c r="J177" s="23"/>
      <c r="K177" s="15">
        <f t="shared" si="67"/>
        <v>0</v>
      </c>
      <c r="M177" s="15">
        <f t="shared" si="68"/>
        <v>0</v>
      </c>
      <c r="N177" s="15">
        <f t="shared" si="69"/>
        <v>0</v>
      </c>
      <c r="O177" s="15">
        <f t="shared" si="70"/>
        <v>0</v>
      </c>
      <c r="P177" s="15">
        <f t="shared" si="71"/>
        <v>0</v>
      </c>
      <c r="Q177" s="15">
        <f t="shared" si="72"/>
        <v>0</v>
      </c>
      <c r="R177" s="15">
        <f t="shared" si="73"/>
        <v>0</v>
      </c>
      <c r="S177" s="15">
        <f t="shared" si="74"/>
        <v>0</v>
      </c>
    </row>
    <row r="178" spans="1:19" s="15" customFormat="1" ht="11.25">
      <c r="A178" s="40">
        <v>149</v>
      </c>
      <c r="B178" s="13"/>
      <c r="C178" s="33" t="s">
        <v>99</v>
      </c>
      <c r="D178" s="23"/>
      <c r="E178" s="23"/>
      <c r="F178" s="23"/>
      <c r="G178" s="23"/>
      <c r="H178" s="23"/>
      <c r="I178" s="23"/>
      <c r="J178" s="23"/>
      <c r="K178" s="15">
        <f t="shared" si="67"/>
        <v>0</v>
      </c>
      <c r="M178" s="15">
        <f t="shared" si="68"/>
        <v>0</v>
      </c>
      <c r="N178" s="15">
        <f t="shared" si="69"/>
        <v>0</v>
      </c>
      <c r="O178" s="15">
        <f t="shared" si="70"/>
        <v>0</v>
      </c>
      <c r="P178" s="15">
        <f t="shared" si="71"/>
        <v>0</v>
      </c>
      <c r="Q178" s="15">
        <f t="shared" si="72"/>
        <v>0</v>
      </c>
      <c r="R178" s="15">
        <f t="shared" si="73"/>
        <v>0</v>
      </c>
      <c r="S178" s="15">
        <f t="shared" si="74"/>
        <v>0</v>
      </c>
    </row>
    <row r="179" spans="1:19" s="15" customFormat="1" ht="11.25">
      <c r="A179" s="40">
        <v>150</v>
      </c>
      <c r="B179" s="13"/>
      <c r="C179" s="33" t="s">
        <v>100</v>
      </c>
      <c r="D179" s="23"/>
      <c r="E179" s="23"/>
      <c r="F179" s="23"/>
      <c r="G179" s="23"/>
      <c r="H179" s="23"/>
      <c r="I179" s="23"/>
      <c r="J179" s="23"/>
      <c r="K179" s="15">
        <f t="shared" si="67"/>
        <v>0</v>
      </c>
      <c r="M179" s="15">
        <f t="shared" si="68"/>
        <v>0</v>
      </c>
      <c r="N179" s="15">
        <f t="shared" si="69"/>
        <v>0</v>
      </c>
      <c r="O179" s="15">
        <f t="shared" si="70"/>
        <v>0</v>
      </c>
      <c r="P179" s="15">
        <f t="shared" si="71"/>
        <v>0</v>
      </c>
      <c r="Q179" s="15">
        <f t="shared" si="72"/>
        <v>0</v>
      </c>
      <c r="R179" s="15">
        <f t="shared" si="73"/>
        <v>0</v>
      </c>
      <c r="S179" s="15">
        <f t="shared" si="74"/>
        <v>0</v>
      </c>
    </row>
    <row r="180" spans="1:19" s="15" customFormat="1" ht="11.25">
      <c r="A180" s="40">
        <v>151</v>
      </c>
      <c r="B180" s="13"/>
      <c r="C180" s="33" t="s">
        <v>171</v>
      </c>
      <c r="D180" s="23"/>
      <c r="E180" s="23"/>
      <c r="F180" s="23"/>
      <c r="G180" s="23"/>
      <c r="H180" s="23"/>
      <c r="I180" s="23"/>
      <c r="J180" s="23"/>
      <c r="K180" s="15">
        <f t="shared" si="67"/>
        <v>0</v>
      </c>
      <c r="M180" s="15">
        <f t="shared" si="68"/>
        <v>0</v>
      </c>
      <c r="N180" s="15">
        <f t="shared" si="69"/>
        <v>0</v>
      </c>
      <c r="O180" s="15">
        <f t="shared" si="70"/>
        <v>0</v>
      </c>
      <c r="P180" s="15">
        <f t="shared" si="71"/>
        <v>0</v>
      </c>
      <c r="Q180" s="15">
        <f t="shared" si="72"/>
        <v>0</v>
      </c>
      <c r="R180" s="15">
        <f t="shared" si="73"/>
        <v>0</v>
      </c>
      <c r="S180" s="15">
        <f t="shared" si="74"/>
        <v>0</v>
      </c>
    </row>
    <row r="181" spans="1:19" s="15" customFormat="1" ht="11.25">
      <c r="A181" s="40">
        <v>152</v>
      </c>
      <c r="B181" s="13"/>
      <c r="C181" s="33" t="s">
        <v>102</v>
      </c>
      <c r="D181" s="23"/>
      <c r="E181" s="23"/>
      <c r="F181" s="23"/>
      <c r="G181" s="23"/>
      <c r="H181" s="23"/>
      <c r="I181" s="23"/>
      <c r="J181" s="23"/>
      <c r="K181" s="15">
        <f t="shared" si="67"/>
        <v>0</v>
      </c>
      <c r="M181" s="15">
        <f t="shared" si="68"/>
        <v>0</v>
      </c>
      <c r="N181" s="15">
        <f t="shared" si="69"/>
        <v>0</v>
      </c>
      <c r="O181" s="15">
        <f t="shared" si="70"/>
        <v>0</v>
      </c>
      <c r="P181" s="15">
        <f t="shared" si="71"/>
        <v>0</v>
      </c>
      <c r="Q181" s="15">
        <f t="shared" si="72"/>
        <v>0</v>
      </c>
      <c r="R181" s="15">
        <f t="shared" si="73"/>
        <v>0</v>
      </c>
      <c r="S181" s="15">
        <f t="shared" si="74"/>
        <v>0</v>
      </c>
    </row>
    <row r="182" spans="1:19" s="15" customFormat="1" ht="11.25">
      <c r="A182" s="40">
        <v>153</v>
      </c>
      <c r="B182" s="13"/>
      <c r="C182" s="33" t="s">
        <v>231</v>
      </c>
      <c r="D182" s="23"/>
      <c r="E182" s="23"/>
      <c r="F182" s="23"/>
      <c r="G182" s="23"/>
      <c r="H182" s="23"/>
      <c r="I182" s="23"/>
      <c r="J182" s="23"/>
      <c r="K182" s="15">
        <f t="shared" si="67"/>
        <v>0</v>
      </c>
      <c r="M182" s="15">
        <f t="shared" si="68"/>
        <v>0</v>
      </c>
      <c r="N182" s="15">
        <f t="shared" si="69"/>
        <v>0</v>
      </c>
      <c r="O182" s="15">
        <f t="shared" si="70"/>
        <v>0</v>
      </c>
      <c r="P182" s="15">
        <f t="shared" si="71"/>
        <v>0</v>
      </c>
      <c r="Q182" s="15">
        <f t="shared" si="72"/>
        <v>0</v>
      </c>
      <c r="R182" s="15">
        <f t="shared" si="73"/>
        <v>0</v>
      </c>
      <c r="S182" s="15">
        <f t="shared" si="74"/>
        <v>0</v>
      </c>
    </row>
    <row r="183" spans="1:19" s="15" customFormat="1" ht="11.25">
      <c r="A183" s="40">
        <v>154</v>
      </c>
      <c r="B183" s="13"/>
      <c r="C183" s="33" t="s">
        <v>232</v>
      </c>
      <c r="D183" s="23"/>
      <c r="E183" s="23"/>
      <c r="F183" s="23"/>
      <c r="G183" s="23"/>
      <c r="H183" s="23"/>
      <c r="I183" s="23"/>
      <c r="J183" s="23"/>
      <c r="K183" s="15">
        <f t="shared" si="67"/>
        <v>0</v>
      </c>
      <c r="M183" s="15">
        <f t="shared" si="68"/>
        <v>0</v>
      </c>
      <c r="N183" s="15">
        <f t="shared" si="69"/>
        <v>0</v>
      </c>
      <c r="O183" s="15">
        <f t="shared" si="70"/>
        <v>0</v>
      </c>
      <c r="P183" s="15">
        <f t="shared" si="71"/>
        <v>0</v>
      </c>
      <c r="Q183" s="15">
        <f t="shared" si="72"/>
        <v>0</v>
      </c>
      <c r="R183" s="15">
        <f t="shared" si="73"/>
        <v>0</v>
      </c>
      <c r="S183" s="15">
        <f t="shared" si="74"/>
        <v>0</v>
      </c>
    </row>
    <row r="184" spans="1:19" s="62" customFormat="1" ht="11.25">
      <c r="A184" s="40">
        <v>155</v>
      </c>
      <c r="B184" s="13"/>
      <c r="C184" s="33" t="s">
        <v>104</v>
      </c>
      <c r="D184" s="23"/>
      <c r="E184" s="23"/>
      <c r="F184" s="23"/>
      <c r="G184" s="23"/>
      <c r="H184" s="23"/>
      <c r="I184" s="23"/>
      <c r="J184" s="23"/>
      <c r="K184" s="62">
        <f t="shared" si="67"/>
        <v>0</v>
      </c>
      <c r="M184" s="15">
        <f t="shared" si="68"/>
        <v>0</v>
      </c>
      <c r="N184" s="15">
        <f t="shared" si="69"/>
        <v>0</v>
      </c>
      <c r="O184" s="15">
        <f t="shared" si="70"/>
        <v>0</v>
      </c>
      <c r="P184" s="15">
        <f t="shared" si="71"/>
        <v>0</v>
      </c>
      <c r="Q184" s="15">
        <f t="shared" si="72"/>
        <v>0</v>
      </c>
      <c r="R184" s="15">
        <f t="shared" si="73"/>
        <v>0</v>
      </c>
      <c r="S184" s="15">
        <f t="shared" si="74"/>
        <v>0</v>
      </c>
    </row>
    <row r="185" spans="1:11" s="61" customFormat="1" ht="11.25">
      <c r="A185" s="57"/>
      <c r="B185" s="58"/>
      <c r="C185" s="59" t="s">
        <v>137</v>
      </c>
      <c r="D185" s="60">
        <f aca="true" t="shared" si="75" ref="D185:J185">SUM(M161:M184)</f>
        <v>0</v>
      </c>
      <c r="E185" s="60">
        <f t="shared" si="75"/>
        <v>0</v>
      </c>
      <c r="F185" s="60">
        <f t="shared" si="75"/>
        <v>0</v>
      </c>
      <c r="G185" s="60">
        <f t="shared" si="75"/>
        <v>0</v>
      </c>
      <c r="H185" s="60">
        <f t="shared" si="75"/>
        <v>0</v>
      </c>
      <c r="I185" s="60">
        <f t="shared" si="75"/>
        <v>0</v>
      </c>
      <c r="J185" s="60">
        <f t="shared" si="75"/>
        <v>0</v>
      </c>
      <c r="K185" s="61">
        <f>SUM(K161:K184)</f>
        <v>0</v>
      </c>
    </row>
    <row r="186" spans="1:17" s="22" customFormat="1" ht="11.25">
      <c r="A186" s="43"/>
      <c r="B186" s="19" t="s">
        <v>31</v>
      </c>
      <c r="C186" s="36" t="s">
        <v>20</v>
      </c>
      <c r="D186" s="20">
        <f>C6*2.56*40</f>
        <v>537.6683519999999</v>
      </c>
      <c r="E186" s="20">
        <f>D186+(D186/40*1.5*10)</f>
        <v>739.2939839999999</v>
      </c>
      <c r="F186" s="20">
        <f>D186+(D186/40*1.5*20)</f>
        <v>940.9196159999998</v>
      </c>
      <c r="G186" s="20">
        <f>D186+(D186/40*1.5*32)</f>
        <v>1182.8703743999997</v>
      </c>
      <c r="H186" s="20">
        <f>D186/40*1.25*8</f>
        <v>134.41708799999998</v>
      </c>
      <c r="I186" s="20">
        <f>H186+(H186/8*1.5*2)</f>
        <v>184.82349599999998</v>
      </c>
      <c r="J186" s="20">
        <f>H186+(H186/8*1.5*4)</f>
        <v>235.22990399999998</v>
      </c>
      <c r="K186" s="21"/>
      <c r="M186" s="21"/>
      <c r="N186" s="21"/>
      <c r="O186" s="21"/>
      <c r="P186" s="21"/>
      <c r="Q186" s="21"/>
    </row>
    <row r="187" spans="1:19" s="15" customFormat="1" ht="11.25">
      <c r="A187" s="40">
        <v>156</v>
      </c>
      <c r="B187" s="13">
        <v>12</v>
      </c>
      <c r="C187" s="33" t="s">
        <v>218</v>
      </c>
      <c r="D187" s="23"/>
      <c r="E187" s="23"/>
      <c r="F187" s="23"/>
      <c r="G187" s="23"/>
      <c r="H187" s="23"/>
      <c r="I187" s="23"/>
      <c r="J187" s="23"/>
      <c r="K187" s="15">
        <f aca="true" t="shared" si="76" ref="K187:K193">SUM(M187:S187)</f>
        <v>0</v>
      </c>
      <c r="M187" s="15">
        <f aca="true" t="shared" si="77" ref="M187:S193">SUM(D$186)*D187</f>
        <v>0</v>
      </c>
      <c r="N187" s="15">
        <f t="shared" si="77"/>
        <v>0</v>
      </c>
      <c r="O187" s="15">
        <f t="shared" si="77"/>
        <v>0</v>
      </c>
      <c r="P187" s="15">
        <f t="shared" si="77"/>
        <v>0</v>
      </c>
      <c r="Q187" s="15">
        <f t="shared" si="77"/>
        <v>0</v>
      </c>
      <c r="R187" s="15">
        <f t="shared" si="77"/>
        <v>0</v>
      </c>
      <c r="S187" s="15">
        <f t="shared" si="77"/>
        <v>0</v>
      </c>
    </row>
    <row r="188" spans="1:19" s="15" customFormat="1" ht="11.25">
      <c r="A188" s="40">
        <v>157</v>
      </c>
      <c r="B188" s="13"/>
      <c r="C188" s="33" t="s">
        <v>114</v>
      </c>
      <c r="D188" s="23"/>
      <c r="E188" s="23"/>
      <c r="F188" s="23"/>
      <c r="G188" s="23"/>
      <c r="H188" s="23"/>
      <c r="I188" s="23"/>
      <c r="J188" s="23"/>
      <c r="K188" s="15">
        <f t="shared" si="76"/>
        <v>0</v>
      </c>
      <c r="M188" s="15">
        <f t="shared" si="77"/>
        <v>0</v>
      </c>
      <c r="N188" s="15">
        <f t="shared" si="77"/>
        <v>0</v>
      </c>
      <c r="O188" s="15">
        <f t="shared" si="77"/>
        <v>0</v>
      </c>
      <c r="P188" s="15">
        <f t="shared" si="77"/>
        <v>0</v>
      </c>
      <c r="Q188" s="15">
        <f t="shared" si="77"/>
        <v>0</v>
      </c>
      <c r="R188" s="15">
        <f t="shared" si="77"/>
        <v>0</v>
      </c>
      <c r="S188" s="15">
        <f t="shared" si="77"/>
        <v>0</v>
      </c>
    </row>
    <row r="189" spans="1:19" s="15" customFormat="1" ht="11.25">
      <c r="A189" s="40">
        <v>158</v>
      </c>
      <c r="B189" s="13"/>
      <c r="C189" s="33" t="s">
        <v>105</v>
      </c>
      <c r="D189" s="23"/>
      <c r="E189" s="23"/>
      <c r="F189" s="23"/>
      <c r="G189" s="23"/>
      <c r="H189" s="23"/>
      <c r="I189" s="23"/>
      <c r="J189" s="23"/>
      <c r="K189" s="15">
        <f t="shared" si="76"/>
        <v>0</v>
      </c>
      <c r="M189" s="15">
        <f t="shared" si="77"/>
        <v>0</v>
      </c>
      <c r="N189" s="15">
        <f t="shared" si="77"/>
        <v>0</v>
      </c>
      <c r="O189" s="15">
        <f t="shared" si="77"/>
        <v>0</v>
      </c>
      <c r="P189" s="15">
        <f t="shared" si="77"/>
        <v>0</v>
      </c>
      <c r="Q189" s="15">
        <f t="shared" si="77"/>
        <v>0</v>
      </c>
      <c r="R189" s="15">
        <f t="shared" si="77"/>
        <v>0</v>
      </c>
      <c r="S189" s="15">
        <f t="shared" si="77"/>
        <v>0</v>
      </c>
    </row>
    <row r="190" spans="1:19" s="15" customFormat="1" ht="11.25">
      <c r="A190" s="40">
        <v>159</v>
      </c>
      <c r="B190" s="13"/>
      <c r="C190" s="33" t="s">
        <v>222</v>
      </c>
      <c r="D190" s="23"/>
      <c r="E190" s="23"/>
      <c r="F190" s="23"/>
      <c r="G190" s="23"/>
      <c r="H190" s="23"/>
      <c r="I190" s="23"/>
      <c r="J190" s="23"/>
      <c r="K190" s="15">
        <f t="shared" si="76"/>
        <v>0</v>
      </c>
      <c r="M190" s="15">
        <f t="shared" si="77"/>
        <v>0</v>
      </c>
      <c r="N190" s="15">
        <f t="shared" si="77"/>
        <v>0</v>
      </c>
      <c r="O190" s="15">
        <f t="shared" si="77"/>
        <v>0</v>
      </c>
      <c r="P190" s="15">
        <f t="shared" si="77"/>
        <v>0</v>
      </c>
      <c r="Q190" s="15">
        <f t="shared" si="77"/>
        <v>0</v>
      </c>
      <c r="R190" s="15">
        <f t="shared" si="77"/>
        <v>0</v>
      </c>
      <c r="S190" s="15">
        <f t="shared" si="77"/>
        <v>0</v>
      </c>
    </row>
    <row r="191" spans="1:19" s="15" customFormat="1" ht="11.25">
      <c r="A191" s="40">
        <v>160</v>
      </c>
      <c r="B191" s="13"/>
      <c r="C191" s="33" t="s">
        <v>106</v>
      </c>
      <c r="D191" s="23"/>
      <c r="E191" s="23"/>
      <c r="F191" s="23"/>
      <c r="G191" s="23"/>
      <c r="H191" s="23"/>
      <c r="I191" s="23"/>
      <c r="J191" s="23"/>
      <c r="K191" s="15">
        <f t="shared" si="76"/>
        <v>0</v>
      </c>
      <c r="M191" s="15">
        <f t="shared" si="77"/>
        <v>0</v>
      </c>
      <c r="N191" s="15">
        <f t="shared" si="77"/>
        <v>0</v>
      </c>
      <c r="O191" s="15">
        <f t="shared" si="77"/>
        <v>0</v>
      </c>
      <c r="P191" s="15">
        <f t="shared" si="77"/>
        <v>0</v>
      </c>
      <c r="Q191" s="15">
        <f t="shared" si="77"/>
        <v>0</v>
      </c>
      <c r="R191" s="15">
        <f t="shared" si="77"/>
        <v>0</v>
      </c>
      <c r="S191" s="15">
        <f t="shared" si="77"/>
        <v>0</v>
      </c>
    </row>
    <row r="192" spans="1:19" s="15" customFormat="1" ht="11.25">
      <c r="A192" s="40">
        <v>161</v>
      </c>
      <c r="B192" s="13"/>
      <c r="C192" s="33" t="s">
        <v>107</v>
      </c>
      <c r="D192" s="23"/>
      <c r="E192" s="23"/>
      <c r="F192" s="23"/>
      <c r="G192" s="23"/>
      <c r="H192" s="23"/>
      <c r="I192" s="23"/>
      <c r="J192" s="23"/>
      <c r="K192" s="15">
        <f t="shared" si="76"/>
        <v>0</v>
      </c>
      <c r="M192" s="15">
        <f t="shared" si="77"/>
        <v>0</v>
      </c>
      <c r="N192" s="15">
        <f t="shared" si="77"/>
        <v>0</v>
      </c>
      <c r="O192" s="15">
        <f t="shared" si="77"/>
        <v>0</v>
      </c>
      <c r="P192" s="15">
        <f t="shared" si="77"/>
        <v>0</v>
      </c>
      <c r="Q192" s="15">
        <f t="shared" si="77"/>
        <v>0</v>
      </c>
      <c r="R192" s="15">
        <f t="shared" si="77"/>
        <v>0</v>
      </c>
      <c r="S192" s="15">
        <f t="shared" si="77"/>
        <v>0</v>
      </c>
    </row>
    <row r="193" spans="1:19" s="62" customFormat="1" ht="11.25">
      <c r="A193" s="40">
        <v>162</v>
      </c>
      <c r="B193" s="13"/>
      <c r="C193" s="33" t="s">
        <v>227</v>
      </c>
      <c r="D193" s="23"/>
      <c r="E193" s="23"/>
      <c r="F193" s="23"/>
      <c r="G193" s="23"/>
      <c r="H193" s="23"/>
      <c r="I193" s="23"/>
      <c r="J193" s="23"/>
      <c r="K193" s="62">
        <f t="shared" si="76"/>
        <v>0</v>
      </c>
      <c r="M193" s="15">
        <f t="shared" si="77"/>
        <v>0</v>
      </c>
      <c r="N193" s="15">
        <f t="shared" si="77"/>
        <v>0</v>
      </c>
      <c r="O193" s="15">
        <f t="shared" si="77"/>
        <v>0</v>
      </c>
      <c r="P193" s="15">
        <f t="shared" si="77"/>
        <v>0</v>
      </c>
      <c r="Q193" s="15">
        <f t="shared" si="77"/>
        <v>0</v>
      </c>
      <c r="R193" s="15">
        <f t="shared" si="77"/>
        <v>0</v>
      </c>
      <c r="S193" s="15">
        <f t="shared" si="77"/>
        <v>0</v>
      </c>
    </row>
    <row r="194" spans="1:11" s="61" customFormat="1" ht="11.25">
      <c r="A194" s="57"/>
      <c r="B194" s="58"/>
      <c r="C194" s="59" t="s">
        <v>136</v>
      </c>
      <c r="D194" s="60">
        <f aca="true" t="shared" si="78" ref="D194:J194">SUM(M187:M193)</f>
        <v>0</v>
      </c>
      <c r="E194" s="60">
        <f t="shared" si="78"/>
        <v>0</v>
      </c>
      <c r="F194" s="60">
        <f t="shared" si="78"/>
        <v>0</v>
      </c>
      <c r="G194" s="60">
        <f t="shared" si="78"/>
        <v>0</v>
      </c>
      <c r="H194" s="60">
        <f t="shared" si="78"/>
        <v>0</v>
      </c>
      <c r="I194" s="60">
        <f t="shared" si="78"/>
        <v>0</v>
      </c>
      <c r="J194" s="60">
        <f t="shared" si="78"/>
        <v>0</v>
      </c>
      <c r="K194" s="61">
        <f>SUM(K187:K193)</f>
        <v>0</v>
      </c>
    </row>
    <row r="195" spans="1:11" s="22" customFormat="1" ht="11.25">
      <c r="A195" s="43"/>
      <c r="B195" s="19">
        <v>13</v>
      </c>
      <c r="C195" s="36" t="s">
        <v>9</v>
      </c>
      <c r="D195" s="25" t="s">
        <v>9</v>
      </c>
      <c r="E195" s="25" t="s">
        <v>9</v>
      </c>
      <c r="F195" s="25" t="s">
        <v>9</v>
      </c>
      <c r="G195" s="25" t="s">
        <v>9</v>
      </c>
      <c r="H195" s="25" t="s">
        <v>9</v>
      </c>
      <c r="I195" s="25" t="s">
        <v>9</v>
      </c>
      <c r="J195" s="25" t="s">
        <v>9</v>
      </c>
      <c r="K195" s="21"/>
    </row>
    <row r="196" spans="1:11" s="15" customFormat="1" ht="11.25">
      <c r="A196" s="40">
        <v>163</v>
      </c>
      <c r="B196" s="13">
        <v>13</v>
      </c>
      <c r="C196" s="33" t="s">
        <v>108</v>
      </c>
      <c r="D196" s="14"/>
      <c r="E196" s="14"/>
      <c r="F196" s="14"/>
      <c r="G196" s="14"/>
      <c r="H196" s="14"/>
      <c r="I196" s="14"/>
      <c r="J196" s="14"/>
      <c r="K196" s="15">
        <f aca="true" t="shared" si="79" ref="K196:K214">SUM(D196:J196)</f>
        <v>0</v>
      </c>
    </row>
    <row r="197" spans="1:11" s="15" customFormat="1" ht="11.25">
      <c r="A197" s="40">
        <v>164</v>
      </c>
      <c r="B197" s="13"/>
      <c r="C197" s="33" t="s">
        <v>109</v>
      </c>
      <c r="D197" s="14"/>
      <c r="E197" s="14"/>
      <c r="F197" s="14"/>
      <c r="G197" s="14"/>
      <c r="H197" s="14"/>
      <c r="I197" s="14"/>
      <c r="J197" s="14"/>
      <c r="K197" s="15">
        <f t="shared" si="79"/>
        <v>0</v>
      </c>
    </row>
    <row r="198" spans="1:11" s="15" customFormat="1" ht="11.25">
      <c r="A198" s="40">
        <v>165</v>
      </c>
      <c r="B198" s="13"/>
      <c r="C198" s="33" t="s">
        <v>110</v>
      </c>
      <c r="D198" s="14"/>
      <c r="E198" s="14"/>
      <c r="F198" s="14"/>
      <c r="G198" s="14"/>
      <c r="H198" s="14"/>
      <c r="I198" s="14"/>
      <c r="J198" s="14"/>
      <c r="K198" s="15">
        <f t="shared" si="79"/>
        <v>0</v>
      </c>
    </row>
    <row r="199" spans="1:11" s="15" customFormat="1" ht="11.25">
      <c r="A199" s="40">
        <v>166</v>
      </c>
      <c r="B199" s="13"/>
      <c r="C199" s="33" t="s">
        <v>111</v>
      </c>
      <c r="D199" s="14"/>
      <c r="E199" s="14"/>
      <c r="F199" s="14"/>
      <c r="G199" s="14"/>
      <c r="H199" s="14"/>
      <c r="I199" s="14"/>
      <c r="J199" s="14"/>
      <c r="K199" s="15">
        <f t="shared" si="79"/>
        <v>0</v>
      </c>
    </row>
    <row r="200" spans="1:11" s="15" customFormat="1" ht="11.25">
      <c r="A200" s="40">
        <v>167</v>
      </c>
      <c r="B200" s="13"/>
      <c r="C200" s="33" t="s">
        <v>112</v>
      </c>
      <c r="D200" s="14"/>
      <c r="E200" s="14"/>
      <c r="F200" s="14"/>
      <c r="G200" s="14"/>
      <c r="H200" s="14"/>
      <c r="I200" s="14"/>
      <c r="J200" s="14"/>
      <c r="K200" s="15">
        <f t="shared" si="79"/>
        <v>0</v>
      </c>
    </row>
    <row r="201" spans="1:11" s="15" customFormat="1" ht="11.25">
      <c r="A201" s="40">
        <v>168</v>
      </c>
      <c r="B201" s="13"/>
      <c r="C201" s="33" t="s">
        <v>220</v>
      </c>
      <c r="D201" s="14"/>
      <c r="E201" s="14"/>
      <c r="F201" s="14"/>
      <c r="G201" s="14"/>
      <c r="H201" s="14"/>
      <c r="I201" s="14"/>
      <c r="J201" s="14"/>
      <c r="K201" s="15">
        <f t="shared" si="79"/>
        <v>0</v>
      </c>
    </row>
    <row r="202" spans="1:11" s="15" customFormat="1" ht="11.25">
      <c r="A202" s="40">
        <v>169</v>
      </c>
      <c r="B202" s="13"/>
      <c r="C202" s="33" t="s">
        <v>221</v>
      </c>
      <c r="D202" s="14"/>
      <c r="E202" s="14"/>
      <c r="F202" s="14"/>
      <c r="G202" s="14"/>
      <c r="H202" s="14"/>
      <c r="I202" s="14"/>
      <c r="J202" s="14"/>
      <c r="K202" s="15">
        <f t="shared" si="79"/>
        <v>0</v>
      </c>
    </row>
    <row r="203" spans="1:11" s="15" customFormat="1" ht="11.25">
      <c r="A203" s="40">
        <v>170</v>
      </c>
      <c r="B203" s="13"/>
      <c r="C203" s="33" t="s">
        <v>113</v>
      </c>
      <c r="D203" s="14"/>
      <c r="E203" s="14"/>
      <c r="F203" s="14"/>
      <c r="G203" s="14"/>
      <c r="H203" s="14"/>
      <c r="I203" s="14"/>
      <c r="J203" s="14"/>
      <c r="K203" s="15">
        <f t="shared" si="79"/>
        <v>0</v>
      </c>
    </row>
    <row r="204" spans="1:11" s="15" customFormat="1" ht="11.25">
      <c r="A204" s="40">
        <v>171</v>
      </c>
      <c r="B204" s="13"/>
      <c r="C204" s="33" t="s">
        <v>101</v>
      </c>
      <c r="D204" s="14"/>
      <c r="E204" s="14"/>
      <c r="F204" s="14"/>
      <c r="G204" s="14"/>
      <c r="H204" s="14"/>
      <c r="I204" s="14"/>
      <c r="J204" s="14"/>
      <c r="K204" s="15">
        <f t="shared" si="79"/>
        <v>0</v>
      </c>
    </row>
    <row r="205" spans="1:11" s="15" customFormat="1" ht="11.25">
      <c r="A205" s="40">
        <v>172</v>
      </c>
      <c r="B205" s="13"/>
      <c r="C205" s="33" t="s">
        <v>116</v>
      </c>
      <c r="D205" s="14"/>
      <c r="E205" s="14"/>
      <c r="F205" s="14"/>
      <c r="G205" s="14"/>
      <c r="H205" s="14"/>
      <c r="I205" s="14"/>
      <c r="J205" s="14"/>
      <c r="K205" s="15">
        <f t="shared" si="79"/>
        <v>0</v>
      </c>
    </row>
    <row r="206" spans="1:11" s="15" customFormat="1" ht="11.25">
      <c r="A206" s="40">
        <v>173</v>
      </c>
      <c r="B206" s="13"/>
      <c r="C206" s="33" t="s">
        <v>233</v>
      </c>
      <c r="D206" s="14"/>
      <c r="E206" s="14"/>
      <c r="F206" s="14"/>
      <c r="G206" s="14"/>
      <c r="H206" s="14"/>
      <c r="I206" s="14"/>
      <c r="J206" s="14"/>
      <c r="K206" s="15">
        <f t="shared" si="79"/>
        <v>0</v>
      </c>
    </row>
    <row r="207" spans="1:11" s="15" customFormat="1" ht="11.25">
      <c r="A207" s="40">
        <v>174</v>
      </c>
      <c r="B207" s="13"/>
      <c r="C207" s="33" t="s">
        <v>226</v>
      </c>
      <c r="D207" s="14"/>
      <c r="E207" s="14"/>
      <c r="F207" s="14"/>
      <c r="G207" s="14"/>
      <c r="H207" s="14"/>
      <c r="I207" s="14"/>
      <c r="J207" s="14"/>
      <c r="K207" s="15">
        <f t="shared" si="79"/>
        <v>0</v>
      </c>
    </row>
    <row r="208" spans="1:11" s="15" customFormat="1" ht="11.25">
      <c r="A208" s="40">
        <v>175</v>
      </c>
      <c r="B208" s="13"/>
      <c r="C208" s="33" t="s">
        <v>117</v>
      </c>
      <c r="D208" s="14"/>
      <c r="E208" s="14"/>
      <c r="F208" s="14"/>
      <c r="G208" s="14"/>
      <c r="H208" s="14"/>
      <c r="I208" s="14"/>
      <c r="J208" s="14"/>
      <c r="K208" s="15">
        <f t="shared" si="79"/>
        <v>0</v>
      </c>
    </row>
    <row r="209" spans="1:11" s="15" customFormat="1" ht="11.25">
      <c r="A209" s="40">
        <v>176</v>
      </c>
      <c r="B209" s="13"/>
      <c r="C209" s="33" t="s">
        <v>173</v>
      </c>
      <c r="D209" s="14"/>
      <c r="E209" s="14"/>
      <c r="F209" s="14"/>
      <c r="G209" s="14"/>
      <c r="H209" s="14"/>
      <c r="I209" s="14"/>
      <c r="J209" s="14"/>
      <c r="K209" s="15">
        <f t="shared" si="79"/>
        <v>0</v>
      </c>
    </row>
    <row r="210" spans="1:11" s="15" customFormat="1" ht="11.25">
      <c r="A210" s="40">
        <v>177</v>
      </c>
      <c r="B210" s="13"/>
      <c r="C210" s="33" t="s">
        <v>223</v>
      </c>
      <c r="D210" s="14"/>
      <c r="E210" s="14"/>
      <c r="F210" s="14"/>
      <c r="G210" s="14"/>
      <c r="H210" s="14"/>
      <c r="I210" s="14"/>
      <c r="J210" s="14"/>
      <c r="K210" s="15">
        <f t="shared" si="79"/>
        <v>0</v>
      </c>
    </row>
    <row r="211" spans="1:11" s="15" customFormat="1" ht="11.25">
      <c r="A211" s="40">
        <v>178</v>
      </c>
      <c r="B211" s="13"/>
      <c r="C211" s="33" t="s">
        <v>219</v>
      </c>
      <c r="D211" s="14"/>
      <c r="E211" s="14"/>
      <c r="F211" s="14"/>
      <c r="G211" s="14"/>
      <c r="H211" s="14"/>
      <c r="I211" s="14"/>
      <c r="J211" s="14"/>
      <c r="K211" s="15">
        <f t="shared" si="79"/>
        <v>0</v>
      </c>
    </row>
    <row r="212" spans="1:11" s="15" customFormat="1" ht="11.25">
      <c r="A212" s="40">
        <v>179</v>
      </c>
      <c r="B212" s="13"/>
      <c r="C212" s="33" t="s">
        <v>224</v>
      </c>
      <c r="D212" s="14"/>
      <c r="E212" s="14"/>
      <c r="F212" s="14"/>
      <c r="G212" s="14"/>
      <c r="H212" s="14"/>
      <c r="I212" s="14"/>
      <c r="J212" s="14"/>
      <c r="K212" s="15">
        <f t="shared" si="79"/>
        <v>0</v>
      </c>
    </row>
    <row r="213" spans="1:11" s="15" customFormat="1" ht="11.25">
      <c r="A213" s="40">
        <v>180</v>
      </c>
      <c r="B213" s="13"/>
      <c r="C213" s="33" t="s">
        <v>174</v>
      </c>
      <c r="D213" s="14"/>
      <c r="E213" s="14"/>
      <c r="F213" s="14"/>
      <c r="G213" s="14"/>
      <c r="H213" s="14"/>
      <c r="I213" s="14"/>
      <c r="J213" s="14"/>
      <c r="K213" s="15">
        <f t="shared" si="79"/>
        <v>0</v>
      </c>
    </row>
    <row r="214" spans="1:11" s="62" customFormat="1" ht="11.25">
      <c r="A214" s="40">
        <v>181</v>
      </c>
      <c r="B214" s="13"/>
      <c r="C214" s="33" t="s">
        <v>225</v>
      </c>
      <c r="D214" s="14"/>
      <c r="E214" s="14"/>
      <c r="F214" s="14"/>
      <c r="G214" s="14"/>
      <c r="H214" s="14"/>
      <c r="I214" s="14"/>
      <c r="J214" s="14"/>
      <c r="K214" s="62">
        <f t="shared" si="79"/>
        <v>0</v>
      </c>
    </row>
    <row r="215" spans="1:11" s="61" customFormat="1" ht="11.25">
      <c r="A215" s="57"/>
      <c r="B215" s="58"/>
      <c r="C215" s="59" t="s">
        <v>135</v>
      </c>
      <c r="D215" s="60">
        <f aca="true" t="shared" si="80" ref="D215:J215">SUM(D196:D214)</f>
        <v>0</v>
      </c>
      <c r="E215" s="60">
        <f t="shared" si="80"/>
        <v>0</v>
      </c>
      <c r="F215" s="60">
        <f t="shared" si="80"/>
        <v>0</v>
      </c>
      <c r="G215" s="60">
        <f t="shared" si="80"/>
        <v>0</v>
      </c>
      <c r="H215" s="60">
        <f t="shared" si="80"/>
        <v>0</v>
      </c>
      <c r="I215" s="60">
        <f t="shared" si="80"/>
        <v>0</v>
      </c>
      <c r="J215" s="60">
        <f t="shared" si="80"/>
        <v>0</v>
      </c>
      <c r="K215" s="61">
        <f>SUM(K211:K214)</f>
        <v>0</v>
      </c>
    </row>
    <row r="216" spans="1:10" s="15" customFormat="1" ht="11.25">
      <c r="A216" s="40"/>
      <c r="B216" s="13"/>
      <c r="C216" s="33"/>
      <c r="D216" s="1"/>
      <c r="E216" s="1"/>
      <c r="F216" s="1"/>
      <c r="G216" s="1"/>
      <c r="H216" s="1"/>
      <c r="I216" s="1"/>
      <c r="J216" s="1"/>
    </row>
    <row r="217" spans="1:11" s="28" customFormat="1" ht="11.25">
      <c r="A217" s="44"/>
      <c r="B217" s="26"/>
      <c r="C217" s="37" t="s">
        <v>32</v>
      </c>
      <c r="D217" s="27">
        <f aca="true" t="shared" si="81" ref="D217:J217">SUM(D215,D194,D185,D159,D139,D118,D101,D70,D56,D33,D26,D19,D11)</f>
        <v>0</v>
      </c>
      <c r="E217" s="27">
        <f t="shared" si="81"/>
        <v>0</v>
      </c>
      <c r="F217" s="27">
        <f t="shared" si="81"/>
        <v>0</v>
      </c>
      <c r="G217" s="27">
        <f t="shared" si="81"/>
        <v>0</v>
      </c>
      <c r="H217" s="27">
        <f t="shared" si="81"/>
        <v>0</v>
      </c>
      <c r="I217" s="27">
        <f t="shared" si="81"/>
        <v>0</v>
      </c>
      <c r="J217" s="27">
        <f t="shared" si="81"/>
        <v>0</v>
      </c>
      <c r="K217" s="28">
        <f>SUM(D217:J217)</f>
        <v>0</v>
      </c>
    </row>
    <row r="218" spans="1:10" s="15" customFormat="1" ht="11.25">
      <c r="A218" s="40"/>
      <c r="B218" s="13"/>
      <c r="C218" s="33"/>
      <c r="D218" s="1"/>
      <c r="E218" s="1"/>
      <c r="F218" s="1"/>
      <c r="G218" s="1"/>
      <c r="H218" s="1"/>
      <c r="I218" s="1"/>
      <c r="J218" s="1"/>
    </row>
    <row r="219" spans="1:10" s="15" customFormat="1" ht="11.25">
      <c r="A219" s="40"/>
      <c r="B219" s="13"/>
      <c r="C219" s="33"/>
      <c r="D219" s="1"/>
      <c r="E219" s="1"/>
      <c r="F219" s="1"/>
      <c r="G219" s="1"/>
      <c r="H219" s="1"/>
      <c r="I219" s="1"/>
      <c r="J219" s="1"/>
    </row>
    <row r="220" spans="1:10" s="15" customFormat="1" ht="11.25">
      <c r="A220" s="40"/>
      <c r="B220" s="13"/>
      <c r="C220" s="33"/>
      <c r="D220" s="1"/>
      <c r="E220" s="1"/>
      <c r="F220" s="1"/>
      <c r="G220" s="1"/>
      <c r="H220" s="1"/>
      <c r="I220" s="1"/>
      <c r="J220" s="1"/>
    </row>
    <row r="221" spans="1:10" s="15" customFormat="1" ht="11.25">
      <c r="A221" s="40"/>
      <c r="B221" s="13"/>
      <c r="C221" s="33"/>
      <c r="D221" s="1"/>
      <c r="E221" s="1"/>
      <c r="F221" s="1"/>
      <c r="G221" s="1"/>
      <c r="H221" s="1"/>
      <c r="I221" s="1"/>
      <c r="J221" s="1"/>
    </row>
    <row r="222" spans="1:10" s="15" customFormat="1" ht="11.25">
      <c r="A222" s="40"/>
      <c r="B222" s="13"/>
      <c r="C222" s="33"/>
      <c r="D222" s="1"/>
      <c r="E222" s="1"/>
      <c r="F222" s="1"/>
      <c r="G222" s="1"/>
      <c r="H222" s="1"/>
      <c r="I222" s="1"/>
      <c r="J222" s="1"/>
    </row>
    <row r="223" spans="1:10" s="15" customFormat="1" ht="11.25">
      <c r="A223" s="40"/>
      <c r="B223" s="13"/>
      <c r="C223" s="33"/>
      <c r="D223" s="1"/>
      <c r="E223" s="1"/>
      <c r="F223" s="1"/>
      <c r="G223" s="1"/>
      <c r="H223" s="1"/>
      <c r="I223" s="1"/>
      <c r="J223" s="1"/>
    </row>
    <row r="224" spans="1:10" s="15" customFormat="1" ht="11.25">
      <c r="A224" s="40"/>
      <c r="B224" s="13"/>
      <c r="C224" s="33"/>
      <c r="D224" s="1"/>
      <c r="E224" s="1"/>
      <c r="F224" s="1"/>
      <c r="G224" s="1"/>
      <c r="H224" s="1"/>
      <c r="I224" s="1"/>
      <c r="J224" s="1"/>
    </row>
    <row r="225" spans="1:10" s="15" customFormat="1" ht="11.25">
      <c r="A225" s="40"/>
      <c r="B225" s="13"/>
      <c r="C225" s="33"/>
      <c r="D225" s="1"/>
      <c r="E225" s="1"/>
      <c r="F225" s="1"/>
      <c r="G225" s="1"/>
      <c r="H225" s="1"/>
      <c r="I225" s="1"/>
      <c r="J225" s="1"/>
    </row>
    <row r="226" spans="1:10" s="15" customFormat="1" ht="11.25">
      <c r="A226" s="40"/>
      <c r="B226" s="13"/>
      <c r="C226" s="33"/>
      <c r="D226" s="1"/>
      <c r="E226" s="1"/>
      <c r="F226" s="1"/>
      <c r="G226" s="1"/>
      <c r="H226" s="1"/>
      <c r="I226" s="1"/>
      <c r="J226" s="1"/>
    </row>
    <row r="227" spans="1:10" s="15" customFormat="1" ht="11.25">
      <c r="A227" s="40"/>
      <c r="B227" s="13"/>
      <c r="C227" s="33"/>
      <c r="D227" s="1"/>
      <c r="E227" s="1"/>
      <c r="F227" s="1"/>
      <c r="G227" s="1"/>
      <c r="H227" s="1"/>
      <c r="I227" s="1"/>
      <c r="J227" s="1"/>
    </row>
    <row r="228" spans="1:10" s="15" customFormat="1" ht="11.25">
      <c r="A228" s="40"/>
      <c r="B228" s="13"/>
      <c r="C228" s="33"/>
      <c r="D228" s="1"/>
      <c r="E228" s="1"/>
      <c r="F228" s="1"/>
      <c r="G228" s="1"/>
      <c r="H228" s="1"/>
      <c r="I228" s="1"/>
      <c r="J228" s="1"/>
    </row>
    <row r="229" spans="1:10" s="15" customFormat="1" ht="11.25">
      <c r="A229" s="40"/>
      <c r="B229" s="13"/>
      <c r="C229" s="33"/>
      <c r="D229" s="1"/>
      <c r="E229" s="1"/>
      <c r="F229" s="1"/>
      <c r="G229" s="1"/>
      <c r="H229" s="1"/>
      <c r="I229" s="1"/>
      <c r="J229" s="1"/>
    </row>
    <row r="230" spans="1:10" s="15" customFormat="1" ht="11.25">
      <c r="A230" s="40"/>
      <c r="B230" s="13"/>
      <c r="C230" s="33"/>
      <c r="D230" s="1"/>
      <c r="E230" s="1"/>
      <c r="F230" s="1"/>
      <c r="G230" s="1"/>
      <c r="H230" s="1"/>
      <c r="I230" s="1"/>
      <c r="J230" s="1"/>
    </row>
    <row r="231" spans="1:10" s="15" customFormat="1" ht="11.25">
      <c r="A231" s="40"/>
      <c r="B231" s="13"/>
      <c r="C231" s="33"/>
      <c r="D231" s="1"/>
      <c r="E231" s="1"/>
      <c r="F231" s="1"/>
      <c r="G231" s="1"/>
      <c r="H231" s="1"/>
      <c r="I231" s="1"/>
      <c r="J231" s="1"/>
    </row>
    <row r="232" spans="1:10" s="15" customFormat="1" ht="11.25">
      <c r="A232" s="40"/>
      <c r="B232" s="13"/>
      <c r="C232" s="33"/>
      <c r="D232" s="1"/>
      <c r="E232" s="1"/>
      <c r="F232" s="1"/>
      <c r="G232" s="1"/>
      <c r="H232" s="1"/>
      <c r="I232" s="1"/>
      <c r="J232" s="1"/>
    </row>
    <row r="233" spans="1:10" s="15" customFormat="1" ht="11.25">
      <c r="A233" s="40"/>
      <c r="B233" s="13"/>
      <c r="C233" s="33"/>
      <c r="D233" s="1"/>
      <c r="E233" s="1"/>
      <c r="F233" s="1"/>
      <c r="G233" s="1"/>
      <c r="H233" s="1"/>
      <c r="I233" s="1"/>
      <c r="J233" s="1"/>
    </row>
    <row r="234" spans="1:10" s="15" customFormat="1" ht="11.25">
      <c r="A234" s="40"/>
      <c r="B234" s="13"/>
      <c r="C234" s="33"/>
      <c r="D234" s="1"/>
      <c r="E234" s="1"/>
      <c r="F234" s="1"/>
      <c r="G234" s="1"/>
      <c r="H234" s="1"/>
      <c r="I234" s="1"/>
      <c r="J234" s="1"/>
    </row>
    <row r="235" spans="1:10" s="15" customFormat="1" ht="11.25">
      <c r="A235" s="40"/>
      <c r="B235" s="13"/>
      <c r="C235" s="33"/>
      <c r="D235" s="1"/>
      <c r="E235" s="1"/>
      <c r="F235" s="1"/>
      <c r="G235" s="1"/>
      <c r="H235" s="1"/>
      <c r="I235" s="1"/>
      <c r="J235" s="1"/>
    </row>
    <row r="236" spans="1:10" s="15" customFormat="1" ht="11.25">
      <c r="A236" s="40"/>
      <c r="B236" s="13"/>
      <c r="C236" s="33"/>
      <c r="D236" s="1"/>
      <c r="E236" s="1"/>
      <c r="F236" s="1"/>
      <c r="G236" s="1"/>
      <c r="H236" s="1"/>
      <c r="I236" s="1"/>
      <c r="J236" s="1"/>
    </row>
    <row r="237" spans="1:10" s="15" customFormat="1" ht="11.25">
      <c r="A237" s="40"/>
      <c r="B237" s="13"/>
      <c r="C237" s="33"/>
      <c r="D237" s="1"/>
      <c r="E237" s="1"/>
      <c r="F237" s="1"/>
      <c r="G237" s="1"/>
      <c r="H237" s="1"/>
      <c r="I237" s="1"/>
      <c r="J237" s="1"/>
    </row>
    <row r="238" spans="1:10" s="15" customFormat="1" ht="11.25">
      <c r="A238" s="40"/>
      <c r="B238" s="13"/>
      <c r="C238" s="33"/>
      <c r="D238" s="1"/>
      <c r="E238" s="1"/>
      <c r="F238" s="1"/>
      <c r="G238" s="1"/>
      <c r="H238" s="1"/>
      <c r="I238" s="1"/>
      <c r="J238" s="1"/>
    </row>
    <row r="239" spans="1:10" s="15" customFormat="1" ht="11.25">
      <c r="A239" s="40"/>
      <c r="B239" s="13"/>
      <c r="C239" s="33"/>
      <c r="D239" s="1"/>
      <c r="E239" s="1"/>
      <c r="F239" s="1"/>
      <c r="G239" s="1"/>
      <c r="H239" s="1"/>
      <c r="I239" s="1"/>
      <c r="J239" s="1"/>
    </row>
    <row r="240" spans="1:10" s="15" customFormat="1" ht="11.25">
      <c r="A240" s="40"/>
      <c r="B240" s="13"/>
      <c r="C240" s="33"/>
      <c r="D240" s="1"/>
      <c r="E240" s="1"/>
      <c r="F240" s="1"/>
      <c r="G240" s="1"/>
      <c r="H240" s="1"/>
      <c r="I240" s="1"/>
      <c r="J240" s="1"/>
    </row>
    <row r="241" spans="1:10" s="15" customFormat="1" ht="11.25">
      <c r="A241" s="40"/>
      <c r="B241" s="13"/>
      <c r="C241" s="33"/>
      <c r="D241" s="1"/>
      <c r="E241" s="1"/>
      <c r="F241" s="1"/>
      <c r="G241" s="1"/>
      <c r="H241" s="1"/>
      <c r="I241" s="1"/>
      <c r="J241" s="1"/>
    </row>
    <row r="242" spans="1:10" s="15" customFormat="1" ht="11.25">
      <c r="A242" s="40"/>
      <c r="B242" s="13"/>
      <c r="C242" s="33"/>
      <c r="D242" s="1"/>
      <c r="E242" s="1"/>
      <c r="F242" s="1"/>
      <c r="G242" s="1"/>
      <c r="H242" s="1"/>
      <c r="I242" s="1"/>
      <c r="J242" s="1"/>
    </row>
    <row r="243" spans="1:10" s="15" customFormat="1" ht="11.25">
      <c r="A243" s="40"/>
      <c r="B243" s="13"/>
      <c r="C243" s="33"/>
      <c r="D243" s="1"/>
      <c r="E243" s="1"/>
      <c r="F243" s="1"/>
      <c r="G243" s="1"/>
      <c r="H243" s="1"/>
      <c r="I243" s="1"/>
      <c r="J243" s="1"/>
    </row>
    <row r="244" spans="1:10" s="15" customFormat="1" ht="11.25">
      <c r="A244" s="40"/>
      <c r="B244" s="13"/>
      <c r="C244" s="33"/>
      <c r="D244" s="1"/>
      <c r="E244" s="1"/>
      <c r="F244" s="1"/>
      <c r="G244" s="1"/>
      <c r="H244" s="1"/>
      <c r="I244" s="1"/>
      <c r="J244" s="1"/>
    </row>
    <row r="245" spans="1:10" s="15" customFormat="1" ht="11.25">
      <c r="A245" s="40"/>
      <c r="B245" s="13"/>
      <c r="C245" s="33"/>
      <c r="D245" s="1"/>
      <c r="E245" s="1"/>
      <c r="F245" s="1"/>
      <c r="G245" s="1"/>
      <c r="H245" s="1"/>
      <c r="I245" s="1"/>
      <c r="J245" s="1"/>
    </row>
    <row r="246" spans="1:10" s="15" customFormat="1" ht="11.25">
      <c r="A246" s="40"/>
      <c r="B246" s="13"/>
      <c r="C246" s="33"/>
      <c r="D246" s="1"/>
      <c r="E246" s="1"/>
      <c r="F246" s="1"/>
      <c r="G246" s="1"/>
      <c r="H246" s="1"/>
      <c r="I246" s="1"/>
      <c r="J246" s="1"/>
    </row>
    <row r="247" spans="1:10" s="15" customFormat="1" ht="11.25">
      <c r="A247" s="40"/>
      <c r="B247" s="13"/>
      <c r="C247" s="33"/>
      <c r="D247" s="1"/>
      <c r="E247" s="1"/>
      <c r="F247" s="1"/>
      <c r="G247" s="1"/>
      <c r="H247" s="1"/>
      <c r="I247" s="1"/>
      <c r="J247" s="1"/>
    </row>
    <row r="248" spans="1:10" s="15" customFormat="1" ht="11.25">
      <c r="A248" s="40"/>
      <c r="B248" s="13"/>
      <c r="C248" s="33"/>
      <c r="D248" s="1"/>
      <c r="E248" s="1"/>
      <c r="F248" s="1"/>
      <c r="G248" s="1"/>
      <c r="H248" s="1"/>
      <c r="I248" s="1"/>
      <c r="J248" s="1"/>
    </row>
    <row r="249" spans="1:10" s="15" customFormat="1" ht="11.25">
      <c r="A249" s="40"/>
      <c r="B249" s="13"/>
      <c r="C249" s="33"/>
      <c r="D249" s="1"/>
      <c r="E249" s="1"/>
      <c r="F249" s="1"/>
      <c r="G249" s="1"/>
      <c r="H249" s="1"/>
      <c r="I249" s="1"/>
      <c r="J249" s="1"/>
    </row>
    <row r="250" spans="1:10" s="15" customFormat="1" ht="11.25">
      <c r="A250" s="40"/>
      <c r="B250" s="13"/>
      <c r="C250" s="33"/>
      <c r="D250" s="1"/>
      <c r="E250" s="1"/>
      <c r="F250" s="1"/>
      <c r="G250" s="1"/>
      <c r="H250" s="1"/>
      <c r="I250" s="1"/>
      <c r="J250" s="1"/>
    </row>
    <row r="251" spans="1:10" s="15" customFormat="1" ht="11.25">
      <c r="A251" s="40"/>
      <c r="B251" s="13"/>
      <c r="C251" s="33"/>
      <c r="D251" s="1"/>
      <c r="E251" s="1"/>
      <c r="F251" s="1"/>
      <c r="G251" s="1"/>
      <c r="H251" s="1"/>
      <c r="I251" s="1"/>
      <c r="J251" s="1"/>
    </row>
    <row r="252" spans="1:10" s="15" customFormat="1" ht="11.25">
      <c r="A252" s="40"/>
      <c r="B252" s="13"/>
      <c r="C252" s="33"/>
      <c r="D252" s="1"/>
      <c r="E252" s="1"/>
      <c r="F252" s="1"/>
      <c r="G252" s="1"/>
      <c r="H252" s="1"/>
      <c r="I252" s="1"/>
      <c r="J252" s="1"/>
    </row>
    <row r="253" spans="1:10" s="15" customFormat="1" ht="11.25">
      <c r="A253" s="40"/>
      <c r="B253" s="13"/>
      <c r="C253" s="33"/>
      <c r="D253" s="1"/>
      <c r="E253" s="1"/>
      <c r="F253" s="1"/>
      <c r="G253" s="1"/>
      <c r="H253" s="1"/>
      <c r="I253" s="1"/>
      <c r="J253" s="1"/>
    </row>
    <row r="254" spans="1:10" s="15" customFormat="1" ht="11.25">
      <c r="A254" s="40"/>
      <c r="B254" s="13"/>
      <c r="C254" s="33"/>
      <c r="D254" s="1"/>
      <c r="E254" s="1"/>
      <c r="F254" s="1"/>
      <c r="G254" s="1"/>
      <c r="H254" s="1"/>
      <c r="I254" s="1"/>
      <c r="J254" s="1"/>
    </row>
    <row r="255" spans="1:10" s="15" customFormat="1" ht="11.25">
      <c r="A255" s="40"/>
      <c r="B255" s="13"/>
      <c r="C255" s="33"/>
      <c r="D255" s="1"/>
      <c r="E255" s="1"/>
      <c r="F255" s="1"/>
      <c r="G255" s="1"/>
      <c r="H255" s="1"/>
      <c r="I255" s="1"/>
      <c r="J255" s="1"/>
    </row>
    <row r="256" spans="1:10" s="15" customFormat="1" ht="11.25">
      <c r="A256" s="40"/>
      <c r="B256" s="13"/>
      <c r="C256" s="33"/>
      <c r="D256" s="1"/>
      <c r="E256" s="1"/>
      <c r="F256" s="1"/>
      <c r="G256" s="1"/>
      <c r="H256" s="1"/>
      <c r="I256" s="1"/>
      <c r="J256" s="1"/>
    </row>
    <row r="257" spans="1:10" s="15" customFormat="1" ht="11.25">
      <c r="A257" s="40"/>
      <c r="B257" s="13"/>
      <c r="C257" s="33"/>
      <c r="D257" s="1"/>
      <c r="E257" s="1"/>
      <c r="F257" s="1"/>
      <c r="G257" s="1"/>
      <c r="H257" s="1"/>
      <c r="I257" s="1"/>
      <c r="J257" s="1"/>
    </row>
    <row r="258" spans="1:10" s="15" customFormat="1" ht="11.25">
      <c r="A258" s="40"/>
      <c r="B258" s="13"/>
      <c r="C258" s="33"/>
      <c r="D258" s="1"/>
      <c r="E258" s="1"/>
      <c r="F258" s="1"/>
      <c r="G258" s="1"/>
      <c r="H258" s="1"/>
      <c r="I258" s="1"/>
      <c r="J258" s="1"/>
    </row>
    <row r="259" spans="1:10" s="15" customFormat="1" ht="11.25">
      <c r="A259" s="40"/>
      <c r="B259" s="13"/>
      <c r="C259" s="33"/>
      <c r="D259" s="1"/>
      <c r="E259" s="1"/>
      <c r="F259" s="1"/>
      <c r="G259" s="1"/>
      <c r="H259" s="1"/>
      <c r="I259" s="1"/>
      <c r="J259" s="1"/>
    </row>
    <row r="260" spans="1:10" s="15" customFormat="1" ht="11.25">
      <c r="A260" s="40"/>
      <c r="B260" s="13"/>
      <c r="C260" s="33"/>
      <c r="D260" s="1"/>
      <c r="E260" s="1"/>
      <c r="F260" s="1"/>
      <c r="G260" s="1"/>
      <c r="H260" s="1"/>
      <c r="I260" s="1"/>
      <c r="J260" s="1"/>
    </row>
    <row r="261" spans="1:10" s="15" customFormat="1" ht="11.25">
      <c r="A261" s="40"/>
      <c r="B261" s="13"/>
      <c r="C261" s="33"/>
      <c r="D261" s="1"/>
      <c r="E261" s="1"/>
      <c r="F261" s="1"/>
      <c r="G261" s="1"/>
      <c r="H261" s="1"/>
      <c r="I261" s="1"/>
      <c r="J261" s="1"/>
    </row>
    <row r="262" spans="1:10" s="15" customFormat="1" ht="11.25">
      <c r="A262" s="40"/>
      <c r="B262" s="13"/>
      <c r="C262" s="33"/>
      <c r="D262" s="1"/>
      <c r="E262" s="1"/>
      <c r="F262" s="1"/>
      <c r="G262" s="1"/>
      <c r="H262" s="1"/>
      <c r="I262" s="1"/>
      <c r="J262" s="1"/>
    </row>
    <row r="263" spans="1:10" s="15" customFormat="1" ht="11.25">
      <c r="A263" s="40"/>
      <c r="B263" s="13"/>
      <c r="C263" s="33"/>
      <c r="D263" s="1"/>
      <c r="E263" s="1"/>
      <c r="F263" s="1"/>
      <c r="G263" s="1"/>
      <c r="H263" s="1"/>
      <c r="I263" s="1"/>
      <c r="J263" s="1"/>
    </row>
    <row r="264" spans="1:10" s="15" customFormat="1" ht="11.25">
      <c r="A264" s="40"/>
      <c r="B264" s="13"/>
      <c r="C264" s="33"/>
      <c r="D264" s="1"/>
      <c r="E264" s="1"/>
      <c r="F264" s="1"/>
      <c r="G264" s="1"/>
      <c r="H264" s="1"/>
      <c r="I264" s="1"/>
      <c r="J264" s="1"/>
    </row>
  </sheetData>
  <mergeCells count="5">
    <mergeCell ref="D7:G7"/>
    <mergeCell ref="H7:J7"/>
    <mergeCell ref="A3:C3"/>
    <mergeCell ref="A5:C5"/>
    <mergeCell ref="A4:B4"/>
  </mergeCells>
  <printOptions/>
  <pageMargins left="0.68" right="0.58" top="0.65" bottom="0.29" header="0.64" footer="0.2"/>
  <pageSetup horizontalDpi="300" verticalDpi="300" orientation="landscape" paperSize="9" scale="90" r:id="rId3"/>
  <rowBreaks count="2" manualBreakCount="2">
    <brk id="49" max="10" man="1"/>
    <brk id="101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6"/>
  <sheetViews>
    <sheetView showZeros="0" zoomScale="110" zoomScaleNormal="11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76" sqref="H76"/>
    </sheetView>
  </sheetViews>
  <sheetFormatPr defaultColWidth="9.140625" defaultRowHeight="12.75"/>
  <cols>
    <col min="1" max="1" width="5.00390625" style="40" customWidth="1"/>
    <col min="2" max="2" width="4.421875" style="13" customWidth="1"/>
    <col min="3" max="4" width="26.140625" style="38" customWidth="1"/>
    <col min="5" max="5" width="14.421875" style="29" customWidth="1"/>
    <col min="6" max="11" width="12.7109375" style="29" customWidth="1"/>
    <col min="12" max="12" width="12.7109375" style="9" customWidth="1"/>
    <col min="13" max="13" width="9.140625" style="9" customWidth="1"/>
    <col min="14" max="20" width="14.28125" style="9" hidden="1" customWidth="1"/>
    <col min="21" max="16384" width="9.140625" style="9" customWidth="1"/>
  </cols>
  <sheetData>
    <row r="1" spans="1:13" s="4" customFormat="1" ht="15.75">
      <c r="A1" s="39"/>
      <c r="B1" s="2"/>
      <c r="C1" s="30" t="s">
        <v>238</v>
      </c>
      <c r="D1" s="30"/>
      <c r="E1" s="3"/>
      <c r="F1" s="3"/>
      <c r="G1" s="3"/>
      <c r="H1" s="3"/>
      <c r="I1" s="3"/>
      <c r="J1" s="3"/>
      <c r="K1" s="3"/>
      <c r="L1" s="3"/>
      <c r="M1" s="3"/>
    </row>
    <row r="2" spans="1:13" s="4" customFormat="1" ht="15.75">
      <c r="A2" s="39"/>
      <c r="B2" s="2"/>
      <c r="C2" s="30"/>
      <c r="D2" s="30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5">
      <c r="A3" s="76" t="s">
        <v>239</v>
      </c>
      <c r="B3" s="76"/>
      <c r="C3" s="76"/>
      <c r="D3" s="68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 ht="15.75">
      <c r="A4" s="78" t="s">
        <v>236</v>
      </c>
      <c r="B4" s="78"/>
      <c r="C4" s="81">
        <v>538.53</v>
      </c>
      <c r="D4" s="81"/>
      <c r="E4" s="5"/>
      <c r="F4" s="5"/>
      <c r="G4" s="5"/>
      <c r="H4" s="5"/>
      <c r="I4" s="5"/>
      <c r="J4" s="5"/>
      <c r="K4" s="5"/>
      <c r="L4" s="5"/>
      <c r="M4" s="5"/>
    </row>
    <row r="5" spans="1:13" s="6" customFormat="1" ht="15">
      <c r="A5" s="77" t="s">
        <v>240</v>
      </c>
      <c r="B5" s="77"/>
      <c r="C5" s="77"/>
      <c r="D5" s="69"/>
      <c r="E5" s="5"/>
      <c r="F5" s="5"/>
      <c r="G5" s="5"/>
      <c r="H5" s="5"/>
      <c r="I5" s="5"/>
      <c r="J5" s="5"/>
      <c r="K5" s="5"/>
      <c r="L5" s="5"/>
      <c r="M5" s="5"/>
    </row>
    <row r="6" spans="2:12" ht="12">
      <c r="B6" s="7"/>
      <c r="C6" s="82">
        <f>C4/(40*4)*1.56</f>
        <v>5.2506675</v>
      </c>
      <c r="D6" s="82"/>
      <c r="E6" s="8"/>
      <c r="F6" s="8"/>
      <c r="G6" s="8"/>
      <c r="H6" s="8"/>
      <c r="I6" s="8"/>
      <c r="J6" s="8"/>
      <c r="K6" s="8"/>
      <c r="L6" s="8"/>
    </row>
    <row r="7" spans="2:13" ht="12.75">
      <c r="B7" s="7"/>
      <c r="C7" s="31"/>
      <c r="D7" s="31"/>
      <c r="E7" s="70" t="s">
        <v>241</v>
      </c>
      <c r="F7" s="71"/>
      <c r="G7" s="71"/>
      <c r="H7" s="72"/>
      <c r="I7" s="73" t="s">
        <v>242</v>
      </c>
      <c r="J7" s="74"/>
      <c r="K7" s="75"/>
      <c r="L7" s="8"/>
      <c r="M7" s="8"/>
    </row>
    <row r="8" spans="1:12" s="12" customFormat="1" ht="12">
      <c r="A8" s="41"/>
      <c r="B8" s="10"/>
      <c r="C8" s="32" t="s">
        <v>0</v>
      </c>
      <c r="D8" s="32" t="s">
        <v>243</v>
      </c>
      <c r="E8" s="11" t="s">
        <v>244</v>
      </c>
      <c r="F8" s="11" t="s">
        <v>245</v>
      </c>
      <c r="G8" s="11" t="s">
        <v>246</v>
      </c>
      <c r="H8" s="11" t="s">
        <v>247</v>
      </c>
      <c r="I8" s="11" t="s">
        <v>248</v>
      </c>
      <c r="J8" s="11" t="s">
        <v>249</v>
      </c>
      <c r="K8" s="11" t="s">
        <v>250</v>
      </c>
      <c r="L8" s="12" t="s">
        <v>251</v>
      </c>
    </row>
    <row r="9" spans="1:12" s="22" customFormat="1" ht="12">
      <c r="A9" s="43"/>
      <c r="B9" s="19" t="s">
        <v>21</v>
      </c>
      <c r="C9" s="36" t="s">
        <v>129</v>
      </c>
      <c r="D9" s="36" t="s">
        <v>252</v>
      </c>
      <c r="E9" s="20">
        <f>C6*40</f>
        <v>210.02669999999998</v>
      </c>
      <c r="F9" s="20">
        <f>E9+(E9/40*1.5*10)</f>
        <v>288.78671249999996</v>
      </c>
      <c r="G9" s="20">
        <f>E9+(E9/40*1.5*20)</f>
        <v>367.546725</v>
      </c>
      <c r="H9" s="20">
        <f>E9+(E9/40*1.5*32)</f>
        <v>462.05873999999994</v>
      </c>
      <c r="I9" s="20">
        <f>E9/40*1.25*8</f>
        <v>52.506674999999994</v>
      </c>
      <c r="J9" s="20">
        <f>I9+(I9/8*1.5*2)</f>
        <v>72.19667812499999</v>
      </c>
      <c r="K9" s="20">
        <f>I9+(I9/8*1.5*4)</f>
        <v>91.88668124999998</v>
      </c>
      <c r="L9" s="21"/>
    </row>
    <row r="10" spans="1:20" s="15" customFormat="1" ht="12">
      <c r="A10" s="40">
        <v>1</v>
      </c>
      <c r="B10" s="13"/>
      <c r="C10" s="33" t="s">
        <v>130</v>
      </c>
      <c r="D10" s="33" t="s">
        <v>253</v>
      </c>
      <c r="E10" s="23"/>
      <c r="F10" s="23"/>
      <c r="G10" s="23"/>
      <c r="H10" s="23"/>
      <c r="I10" s="23"/>
      <c r="J10" s="23"/>
      <c r="K10" s="23"/>
      <c r="L10" s="15">
        <f>SUM(N10:T10)</f>
        <v>0</v>
      </c>
      <c r="N10" s="15">
        <f>SUM($E$9)*E10</f>
        <v>0</v>
      </c>
      <c r="O10" s="15">
        <f>SUM($F$9)*F10</f>
        <v>0</v>
      </c>
      <c r="P10" s="15">
        <f>SUM($G$9)*G10</f>
        <v>0</v>
      </c>
      <c r="Q10" s="15">
        <f>SUM($H$9)*H10</f>
        <v>0</v>
      </c>
      <c r="R10" s="15">
        <f>SUM($I$9)*I10</f>
        <v>0</v>
      </c>
      <c r="S10" s="15">
        <f>SUM($J$9)*J10</f>
        <v>0</v>
      </c>
      <c r="T10" s="15">
        <f>SUM($K$9)*K10</f>
        <v>0</v>
      </c>
    </row>
    <row r="11" spans="1:12" s="61" customFormat="1" ht="12">
      <c r="A11" s="57"/>
      <c r="B11" s="58"/>
      <c r="C11" s="59" t="s">
        <v>146</v>
      </c>
      <c r="D11" s="59" t="s">
        <v>254</v>
      </c>
      <c r="E11" s="60">
        <f aca="true" t="shared" si="0" ref="E11:K11">SUM(N10:N10)</f>
        <v>0</v>
      </c>
      <c r="F11" s="60">
        <f t="shared" si="0"/>
        <v>0</v>
      </c>
      <c r="G11" s="60">
        <f t="shared" si="0"/>
        <v>0</v>
      </c>
      <c r="H11" s="60">
        <f t="shared" si="0"/>
        <v>0</v>
      </c>
      <c r="I11" s="60">
        <f t="shared" si="0"/>
        <v>0</v>
      </c>
      <c r="J11" s="60">
        <f t="shared" si="0"/>
        <v>0</v>
      </c>
      <c r="K11" s="60">
        <f t="shared" si="0"/>
        <v>0</v>
      </c>
      <c r="L11" s="61">
        <f>SUM(L10:L10)</f>
        <v>0</v>
      </c>
    </row>
    <row r="12" spans="1:12" s="22" customFormat="1" ht="12">
      <c r="A12" s="43"/>
      <c r="B12" s="19" t="s">
        <v>22</v>
      </c>
      <c r="C12" s="36" t="s">
        <v>11</v>
      </c>
      <c r="D12" s="83" t="s">
        <v>11</v>
      </c>
      <c r="E12" s="20">
        <f>C6*1.12*40</f>
        <v>235.229904</v>
      </c>
      <c r="F12" s="20">
        <f>E12+(E12/40*1.5*10)</f>
        <v>323.441118</v>
      </c>
      <c r="G12" s="20">
        <f>E12+(E12/40*1.5*20)</f>
        <v>411.652332</v>
      </c>
      <c r="H12" s="20">
        <f>E12+(E12/40*1.5*32)</f>
        <v>517.5057888</v>
      </c>
      <c r="I12" s="20">
        <f>E12/40*1.25*8</f>
        <v>58.807476</v>
      </c>
      <c r="J12" s="20">
        <f>I12+(I12/8*1.5*2)</f>
        <v>80.8602795</v>
      </c>
      <c r="K12" s="20">
        <f>I12+(I12/8*1.5*4)</f>
        <v>102.913083</v>
      </c>
      <c r="L12" s="21"/>
    </row>
    <row r="13" spans="1:20" s="15" customFormat="1" ht="12">
      <c r="A13" s="40">
        <v>2</v>
      </c>
      <c r="B13" s="13">
        <v>3</v>
      </c>
      <c r="C13" s="33" t="s">
        <v>119</v>
      </c>
      <c r="D13" s="84" t="s">
        <v>255</v>
      </c>
      <c r="E13" s="23"/>
      <c r="F13" s="23"/>
      <c r="G13" s="23"/>
      <c r="H13" s="23"/>
      <c r="I13" s="23"/>
      <c r="J13" s="23"/>
      <c r="K13" s="23"/>
      <c r="L13" s="15">
        <f>SUM(N13:T13)</f>
        <v>0</v>
      </c>
      <c r="N13" s="15">
        <f>SUM($E$12)*E13</f>
        <v>0</v>
      </c>
      <c r="O13" s="15">
        <f>SUM($F$12)*F13</f>
        <v>0</v>
      </c>
      <c r="P13" s="15">
        <f>SUM($G$12)*G13</f>
        <v>0</v>
      </c>
      <c r="Q13" s="15">
        <f>SUM($H$12)*H13</f>
        <v>0</v>
      </c>
      <c r="R13" s="15">
        <f>SUM($I$12)*I13</f>
        <v>0</v>
      </c>
      <c r="S13" s="15">
        <f>SUM($J$12)*J13</f>
        <v>0</v>
      </c>
      <c r="T13" s="15">
        <f>SUM($K$12)*K13</f>
        <v>0</v>
      </c>
    </row>
    <row r="14" spans="1:20" s="15" customFormat="1" ht="12">
      <c r="A14" s="40">
        <v>3</v>
      </c>
      <c r="B14" s="13"/>
      <c r="C14" s="33" t="s">
        <v>256</v>
      </c>
      <c r="D14" s="85" t="s">
        <v>257</v>
      </c>
      <c r="E14" s="23"/>
      <c r="F14" s="23"/>
      <c r="G14" s="23"/>
      <c r="H14" s="23"/>
      <c r="I14" s="23"/>
      <c r="J14" s="23"/>
      <c r="K14" s="23"/>
      <c r="L14" s="15">
        <f>SUM(N14:T14)</f>
        <v>0</v>
      </c>
      <c r="N14" s="15">
        <f>SUM($E$12)*E14</f>
        <v>0</v>
      </c>
      <c r="O14" s="15">
        <f>SUM($F$12)*F14</f>
        <v>0</v>
      </c>
      <c r="P14" s="15">
        <f>SUM($G$12)*G14</f>
        <v>0</v>
      </c>
      <c r="Q14" s="15">
        <f>SUM($H$12)*H14</f>
        <v>0</v>
      </c>
      <c r="R14" s="15">
        <f>SUM($I$12)*I14</f>
        <v>0</v>
      </c>
      <c r="S14" s="15">
        <f>SUM($J$12)*J14</f>
        <v>0</v>
      </c>
      <c r="T14" s="15">
        <f>SUM($K$12)*K14</f>
        <v>0</v>
      </c>
    </row>
    <row r="15" spans="1:12" s="61" customFormat="1" ht="12">
      <c r="A15" s="57"/>
      <c r="B15" s="58"/>
      <c r="C15" s="59" t="s">
        <v>145</v>
      </c>
      <c r="D15" s="59" t="s">
        <v>258</v>
      </c>
      <c r="E15" s="60">
        <f aca="true" t="shared" si="1" ref="E15:K15">SUM(N13:N14)</f>
        <v>0</v>
      </c>
      <c r="F15" s="60">
        <f t="shared" si="1"/>
        <v>0</v>
      </c>
      <c r="G15" s="60">
        <f t="shared" si="1"/>
        <v>0</v>
      </c>
      <c r="H15" s="60">
        <f t="shared" si="1"/>
        <v>0</v>
      </c>
      <c r="I15" s="60">
        <f t="shared" si="1"/>
        <v>0</v>
      </c>
      <c r="J15" s="60">
        <f t="shared" si="1"/>
        <v>0</v>
      </c>
      <c r="K15" s="60">
        <f t="shared" si="1"/>
        <v>0</v>
      </c>
      <c r="L15" s="61">
        <f>SUM(L13:L14)</f>
        <v>0</v>
      </c>
    </row>
    <row r="16" spans="1:12" s="22" customFormat="1" ht="12">
      <c r="A16" s="43"/>
      <c r="B16" s="19" t="s">
        <v>23</v>
      </c>
      <c r="C16" s="36" t="s">
        <v>12</v>
      </c>
      <c r="D16" s="83" t="s">
        <v>12</v>
      </c>
      <c r="E16" s="20">
        <f>C6*1.35*40</f>
        <v>283.536045</v>
      </c>
      <c r="F16" s="20">
        <f>E16+(E16/40*1.5*10)</f>
        <v>389.862061875</v>
      </c>
      <c r="G16" s="20">
        <f>E16+(E16/40*1.5*20)</f>
        <v>496.18807875</v>
      </c>
      <c r="H16" s="20">
        <f>E16+(E16/40*1.5*32)</f>
        <v>623.779299</v>
      </c>
      <c r="I16" s="20">
        <f>E16/40*1.25*8</f>
        <v>70.88401125</v>
      </c>
      <c r="J16" s="20">
        <f>I16+(I16/8*1.5*2)</f>
        <v>97.46551546875</v>
      </c>
      <c r="K16" s="20">
        <f>I16+(I16/8*1.5*4)</f>
        <v>124.0470196875</v>
      </c>
      <c r="L16" s="21"/>
    </row>
    <row r="17" spans="1:20" s="15" customFormat="1" ht="12">
      <c r="A17" s="40">
        <v>4</v>
      </c>
      <c r="B17" s="13">
        <v>4</v>
      </c>
      <c r="C17" s="33" t="s">
        <v>35</v>
      </c>
      <c r="D17" s="84" t="s">
        <v>259</v>
      </c>
      <c r="E17" s="23"/>
      <c r="F17" s="23"/>
      <c r="G17" s="23"/>
      <c r="H17" s="23"/>
      <c r="I17" s="23"/>
      <c r="J17" s="23"/>
      <c r="K17" s="23"/>
      <c r="L17" s="15">
        <f>SUM(N17:T17)</f>
        <v>0</v>
      </c>
      <c r="N17" s="15">
        <f>SUM($E$16)*E17</f>
        <v>0</v>
      </c>
      <c r="O17" s="15">
        <f>SUM($F$16)*F17</f>
        <v>0</v>
      </c>
      <c r="P17" s="15">
        <f>SUM($G$16)*G17</f>
        <v>0</v>
      </c>
      <c r="Q17" s="15">
        <f>SUM($H$16)*H17</f>
        <v>0</v>
      </c>
      <c r="R17" s="15">
        <f>SUM($I$16)*I17</f>
        <v>0</v>
      </c>
      <c r="S17" s="15">
        <f>SUM($J$16)*J17</f>
        <v>0</v>
      </c>
      <c r="T17" s="15">
        <f>SUM($K$16)*K17</f>
        <v>0</v>
      </c>
    </row>
    <row r="18" spans="1:20" s="15" customFormat="1" ht="12">
      <c r="A18" s="40">
        <v>5</v>
      </c>
      <c r="B18" s="13"/>
      <c r="C18" s="33" t="s">
        <v>195</v>
      </c>
      <c r="D18" s="86" t="s">
        <v>260</v>
      </c>
      <c r="E18" s="23"/>
      <c r="F18" s="23"/>
      <c r="G18" s="23"/>
      <c r="H18" s="23"/>
      <c r="I18" s="23"/>
      <c r="J18" s="23"/>
      <c r="K18" s="23"/>
      <c r="L18" s="15">
        <f>SUM(N18:T18)</f>
        <v>0</v>
      </c>
      <c r="N18" s="15">
        <f>SUM($E$16)*E18</f>
        <v>0</v>
      </c>
      <c r="O18" s="15">
        <f>SUM($F$16)*F18</f>
        <v>0</v>
      </c>
      <c r="P18" s="15">
        <f>SUM($G$16)*G18</f>
        <v>0</v>
      </c>
      <c r="Q18" s="15">
        <f>SUM($H$16)*H18</f>
        <v>0</v>
      </c>
      <c r="R18" s="15">
        <f>SUM($I$16)*I18</f>
        <v>0</v>
      </c>
      <c r="S18" s="15">
        <f>SUM($J$16)*J18</f>
        <v>0</v>
      </c>
      <c r="T18" s="15">
        <f>SUM($K$16)*K18</f>
        <v>0</v>
      </c>
    </row>
    <row r="19" spans="1:20" s="15" customFormat="1" ht="12">
      <c r="A19" s="40">
        <v>6</v>
      </c>
      <c r="B19" s="13"/>
      <c r="C19" s="33" t="s">
        <v>194</v>
      </c>
      <c r="D19" s="87" t="s">
        <v>261</v>
      </c>
      <c r="E19" s="23"/>
      <c r="F19" s="23"/>
      <c r="G19" s="23"/>
      <c r="H19" s="23"/>
      <c r="I19" s="23"/>
      <c r="J19" s="23"/>
      <c r="K19" s="23"/>
      <c r="L19" s="15">
        <f>SUM(N19:T19)</f>
        <v>0</v>
      </c>
      <c r="N19" s="15">
        <f>SUM($E$16)*E19</f>
        <v>0</v>
      </c>
      <c r="O19" s="15">
        <f>SUM($F$16)*F19</f>
        <v>0</v>
      </c>
      <c r="P19" s="15">
        <f>SUM($G$16)*G19</f>
        <v>0</v>
      </c>
      <c r="Q19" s="15">
        <f>SUM($H$16)*H19</f>
        <v>0</v>
      </c>
      <c r="R19" s="15">
        <f>SUM($I$16)*I19</f>
        <v>0</v>
      </c>
      <c r="S19" s="15">
        <f>SUM($J$16)*J19</f>
        <v>0</v>
      </c>
      <c r="T19" s="15">
        <f>SUM($K$16)*K19</f>
        <v>0</v>
      </c>
    </row>
    <row r="20" spans="1:20" s="62" customFormat="1" ht="12">
      <c r="A20" s="40">
        <v>7</v>
      </c>
      <c r="B20" s="13"/>
      <c r="C20" s="33" t="s">
        <v>36</v>
      </c>
      <c r="D20" s="85" t="s">
        <v>262</v>
      </c>
      <c r="E20" s="23"/>
      <c r="F20" s="23"/>
      <c r="G20" s="23"/>
      <c r="H20" s="23"/>
      <c r="I20" s="23"/>
      <c r="J20" s="23"/>
      <c r="K20" s="23"/>
      <c r="L20" s="62">
        <f>SUM(N20:T20)</f>
        <v>0</v>
      </c>
      <c r="N20" s="15">
        <f>SUM($E$16)*E20</f>
        <v>0</v>
      </c>
      <c r="O20" s="15">
        <f>SUM($F$16)*F20</f>
        <v>0</v>
      </c>
      <c r="P20" s="15">
        <f>SUM($G$16)*G20</f>
        <v>0</v>
      </c>
      <c r="Q20" s="15">
        <f>SUM($H$16)*H20</f>
        <v>0</v>
      </c>
      <c r="R20" s="15">
        <f>SUM($I$16)*I20</f>
        <v>0</v>
      </c>
      <c r="S20" s="15">
        <f>SUM($J$16)*J20</f>
        <v>0</v>
      </c>
      <c r="T20" s="15">
        <f>SUM($K$16)*K20</f>
        <v>0</v>
      </c>
    </row>
    <row r="21" spans="1:12" s="61" customFormat="1" ht="12">
      <c r="A21" s="57"/>
      <c r="B21" s="58"/>
      <c r="C21" s="59" t="s">
        <v>144</v>
      </c>
      <c r="D21" s="59" t="s">
        <v>263</v>
      </c>
      <c r="E21" s="60">
        <f aca="true" t="shared" si="2" ref="E21:K21">SUM(N17:N20)</f>
        <v>0</v>
      </c>
      <c r="F21" s="60">
        <f t="shared" si="2"/>
        <v>0</v>
      </c>
      <c r="G21" s="60">
        <f t="shared" si="2"/>
        <v>0</v>
      </c>
      <c r="H21" s="60">
        <f t="shared" si="2"/>
        <v>0</v>
      </c>
      <c r="I21" s="60">
        <f t="shared" si="2"/>
        <v>0</v>
      </c>
      <c r="J21" s="60">
        <f t="shared" si="2"/>
        <v>0</v>
      </c>
      <c r="K21" s="60">
        <f t="shared" si="2"/>
        <v>0</v>
      </c>
      <c r="L21" s="61">
        <f>SUM(L17:L20)</f>
        <v>0</v>
      </c>
    </row>
    <row r="22" spans="1:12" s="22" customFormat="1" ht="12">
      <c r="A22" s="43"/>
      <c r="B22" s="19" t="s">
        <v>24</v>
      </c>
      <c r="C22" s="36" t="s">
        <v>13</v>
      </c>
      <c r="D22" s="83" t="s">
        <v>13</v>
      </c>
      <c r="E22" s="20">
        <f>C6*1.49*40</f>
        <v>312.939783</v>
      </c>
      <c r="F22" s="20">
        <f>E22+(E22/40*1.5*10)</f>
        <v>430.29220162499996</v>
      </c>
      <c r="G22" s="20">
        <f>E22+(E22/40*1.5*20)</f>
        <v>547.64462025</v>
      </c>
      <c r="H22" s="20">
        <f>E22+(E22/40*1.5*32)</f>
        <v>688.4675225999999</v>
      </c>
      <c r="I22" s="20">
        <f>E22/40*1.25*8</f>
        <v>78.23494575</v>
      </c>
      <c r="J22" s="20">
        <f>I22+(I22/8*1.5*2)</f>
        <v>107.57305040624999</v>
      </c>
      <c r="K22" s="20">
        <f>I22+(I22/8*1.5*4)</f>
        <v>136.91115506249997</v>
      </c>
      <c r="L22" s="21"/>
    </row>
    <row r="23" spans="1:20" s="15" customFormat="1" ht="12">
      <c r="A23" s="40">
        <v>8</v>
      </c>
      <c r="B23" s="13">
        <v>5</v>
      </c>
      <c r="C23" s="33" t="s">
        <v>156</v>
      </c>
      <c r="D23" s="84" t="s">
        <v>264</v>
      </c>
      <c r="E23" s="23"/>
      <c r="F23" s="23"/>
      <c r="G23" s="23"/>
      <c r="H23" s="23"/>
      <c r="I23" s="23"/>
      <c r="J23" s="23"/>
      <c r="K23" s="23"/>
      <c r="L23" s="15">
        <f aca="true" t="shared" si="3" ref="L23:L32">SUM(N23:T23)</f>
        <v>0</v>
      </c>
      <c r="N23" s="15">
        <f aca="true" t="shared" si="4" ref="N23:N32">SUM($E$22)*E23</f>
        <v>0</v>
      </c>
      <c r="O23" s="15">
        <f aca="true" t="shared" si="5" ref="O23:O32">SUM($F$22)*F23</f>
        <v>0</v>
      </c>
      <c r="P23" s="15">
        <f aca="true" t="shared" si="6" ref="P23:P32">SUM($G$22)*G23</f>
        <v>0</v>
      </c>
      <c r="Q23" s="15">
        <f aca="true" t="shared" si="7" ref="Q23:Q32">SUM($H$22)*H23</f>
        <v>0</v>
      </c>
      <c r="R23" s="15">
        <f aca="true" t="shared" si="8" ref="R23:R32">SUM($I$22)*I23</f>
        <v>0</v>
      </c>
      <c r="S23" s="15">
        <f aca="true" t="shared" si="9" ref="S23:S32">SUM($J$22)*J23</f>
        <v>0</v>
      </c>
      <c r="T23" s="15">
        <f aca="true" t="shared" si="10" ref="T23:T32">SUM($K$22)*K23</f>
        <v>0</v>
      </c>
    </row>
    <row r="24" spans="1:20" s="15" customFormat="1" ht="12">
      <c r="A24" s="40">
        <v>9</v>
      </c>
      <c r="B24" s="13"/>
      <c r="C24" s="33" t="s">
        <v>265</v>
      </c>
      <c r="D24" s="86" t="s">
        <v>266</v>
      </c>
      <c r="E24" s="23"/>
      <c r="F24" s="23"/>
      <c r="G24" s="23"/>
      <c r="H24" s="23"/>
      <c r="I24" s="23"/>
      <c r="J24" s="23"/>
      <c r="K24" s="23"/>
      <c r="L24" s="15">
        <f t="shared" si="3"/>
        <v>0</v>
      </c>
      <c r="N24" s="15">
        <f t="shared" si="4"/>
        <v>0</v>
      </c>
      <c r="O24" s="15">
        <f t="shared" si="5"/>
        <v>0</v>
      </c>
      <c r="P24" s="15">
        <f t="shared" si="6"/>
        <v>0</v>
      </c>
      <c r="Q24" s="15">
        <f t="shared" si="7"/>
        <v>0</v>
      </c>
      <c r="R24" s="15">
        <f t="shared" si="8"/>
        <v>0</v>
      </c>
      <c r="S24" s="15">
        <f t="shared" si="9"/>
        <v>0</v>
      </c>
      <c r="T24" s="15">
        <f t="shared" si="10"/>
        <v>0</v>
      </c>
    </row>
    <row r="25" spans="1:20" s="15" customFormat="1" ht="12">
      <c r="A25" s="40">
        <v>10</v>
      </c>
      <c r="B25" s="13"/>
      <c r="C25" s="33" t="s">
        <v>154</v>
      </c>
      <c r="D25" s="84" t="s">
        <v>267</v>
      </c>
      <c r="E25" s="23"/>
      <c r="F25" s="23"/>
      <c r="G25" s="23"/>
      <c r="H25" s="23"/>
      <c r="I25" s="23"/>
      <c r="J25" s="23"/>
      <c r="K25" s="23"/>
      <c r="L25" s="15">
        <f t="shared" si="3"/>
        <v>0</v>
      </c>
      <c r="N25" s="15">
        <f t="shared" si="4"/>
        <v>0</v>
      </c>
      <c r="O25" s="15">
        <f t="shared" si="5"/>
        <v>0</v>
      </c>
      <c r="P25" s="15">
        <f t="shared" si="6"/>
        <v>0</v>
      </c>
      <c r="Q25" s="15">
        <f t="shared" si="7"/>
        <v>0</v>
      </c>
      <c r="R25" s="15">
        <f t="shared" si="8"/>
        <v>0</v>
      </c>
      <c r="S25" s="15">
        <f t="shared" si="9"/>
        <v>0</v>
      </c>
      <c r="T25" s="15">
        <f t="shared" si="10"/>
        <v>0</v>
      </c>
    </row>
    <row r="26" spans="1:20" s="15" customFormat="1" ht="12">
      <c r="A26" s="40">
        <v>11</v>
      </c>
      <c r="B26" s="13"/>
      <c r="C26" s="33" t="s">
        <v>40</v>
      </c>
      <c r="D26" s="84" t="s">
        <v>268</v>
      </c>
      <c r="E26" s="23"/>
      <c r="F26" s="23"/>
      <c r="G26" s="23"/>
      <c r="H26" s="23"/>
      <c r="I26" s="23"/>
      <c r="J26" s="23"/>
      <c r="K26" s="23"/>
      <c r="L26" s="15">
        <f t="shared" si="3"/>
        <v>0</v>
      </c>
      <c r="N26" s="15">
        <f t="shared" si="4"/>
        <v>0</v>
      </c>
      <c r="O26" s="15">
        <f t="shared" si="5"/>
        <v>0</v>
      </c>
      <c r="P26" s="15">
        <f t="shared" si="6"/>
        <v>0</v>
      </c>
      <c r="Q26" s="15">
        <f t="shared" si="7"/>
        <v>0</v>
      </c>
      <c r="R26" s="15">
        <f t="shared" si="8"/>
        <v>0</v>
      </c>
      <c r="S26" s="15">
        <f t="shared" si="9"/>
        <v>0</v>
      </c>
      <c r="T26" s="15">
        <f t="shared" si="10"/>
        <v>0</v>
      </c>
    </row>
    <row r="27" spans="1:20" s="15" customFormat="1" ht="12">
      <c r="A27" s="40">
        <v>12</v>
      </c>
      <c r="B27" s="13"/>
      <c r="C27" s="33" t="s">
        <v>199</v>
      </c>
      <c r="D27" s="86" t="s">
        <v>269</v>
      </c>
      <c r="E27" s="23"/>
      <c r="F27" s="23"/>
      <c r="G27" s="23"/>
      <c r="H27" s="23"/>
      <c r="I27" s="23"/>
      <c r="J27" s="23"/>
      <c r="K27" s="23"/>
      <c r="L27" s="15">
        <f t="shared" si="3"/>
        <v>0</v>
      </c>
      <c r="N27" s="15">
        <f t="shared" si="4"/>
        <v>0</v>
      </c>
      <c r="O27" s="15">
        <f t="shared" si="5"/>
        <v>0</v>
      </c>
      <c r="P27" s="15">
        <f t="shared" si="6"/>
        <v>0</v>
      </c>
      <c r="Q27" s="15">
        <f t="shared" si="7"/>
        <v>0</v>
      </c>
      <c r="R27" s="15">
        <f t="shared" si="8"/>
        <v>0</v>
      </c>
      <c r="S27" s="15">
        <f t="shared" si="9"/>
        <v>0</v>
      </c>
      <c r="T27" s="15">
        <f t="shared" si="10"/>
        <v>0</v>
      </c>
    </row>
    <row r="28" spans="1:20" s="15" customFormat="1" ht="12">
      <c r="A28" s="40">
        <v>13</v>
      </c>
      <c r="B28" s="13"/>
      <c r="C28" s="33" t="s">
        <v>41</v>
      </c>
      <c r="D28" s="84" t="s">
        <v>270</v>
      </c>
      <c r="E28" s="23"/>
      <c r="F28" s="23"/>
      <c r="G28" s="23"/>
      <c r="H28" s="23"/>
      <c r="I28" s="23"/>
      <c r="J28" s="23"/>
      <c r="K28" s="23"/>
      <c r="L28" s="15">
        <f t="shared" si="3"/>
        <v>0</v>
      </c>
      <c r="N28" s="15">
        <f t="shared" si="4"/>
        <v>0</v>
      </c>
      <c r="O28" s="15">
        <f t="shared" si="5"/>
        <v>0</v>
      </c>
      <c r="P28" s="15">
        <f t="shared" si="6"/>
        <v>0</v>
      </c>
      <c r="Q28" s="15">
        <f t="shared" si="7"/>
        <v>0</v>
      </c>
      <c r="R28" s="15">
        <f t="shared" si="8"/>
        <v>0</v>
      </c>
      <c r="S28" s="15">
        <f t="shared" si="9"/>
        <v>0</v>
      </c>
      <c r="T28" s="15">
        <f t="shared" si="10"/>
        <v>0</v>
      </c>
    </row>
    <row r="29" spans="1:20" s="15" customFormat="1" ht="12">
      <c r="A29" s="40">
        <v>14</v>
      </c>
      <c r="B29" s="13"/>
      <c r="C29" s="33" t="s">
        <v>197</v>
      </c>
      <c r="D29" s="86" t="s">
        <v>271</v>
      </c>
      <c r="E29" s="23"/>
      <c r="F29" s="23"/>
      <c r="G29" s="23"/>
      <c r="H29" s="23"/>
      <c r="I29" s="23"/>
      <c r="J29" s="23"/>
      <c r="K29" s="23"/>
      <c r="L29" s="15">
        <f t="shared" si="3"/>
        <v>0</v>
      </c>
      <c r="N29" s="15">
        <f t="shared" si="4"/>
        <v>0</v>
      </c>
      <c r="O29" s="15">
        <f t="shared" si="5"/>
        <v>0</v>
      </c>
      <c r="P29" s="15">
        <f t="shared" si="6"/>
        <v>0</v>
      </c>
      <c r="Q29" s="15">
        <f t="shared" si="7"/>
        <v>0</v>
      </c>
      <c r="R29" s="15">
        <f t="shared" si="8"/>
        <v>0</v>
      </c>
      <c r="S29" s="15">
        <f t="shared" si="9"/>
        <v>0</v>
      </c>
      <c r="T29" s="15">
        <f t="shared" si="10"/>
        <v>0</v>
      </c>
    </row>
    <row r="30" spans="1:20" s="15" customFormat="1" ht="12">
      <c r="A30" s="40">
        <v>15</v>
      </c>
      <c r="B30" s="13"/>
      <c r="C30" s="33" t="s">
        <v>42</v>
      </c>
      <c r="D30" s="86" t="s">
        <v>272</v>
      </c>
      <c r="E30" s="23"/>
      <c r="F30" s="23"/>
      <c r="G30" s="23"/>
      <c r="H30" s="23"/>
      <c r="I30" s="23"/>
      <c r="J30" s="23"/>
      <c r="K30" s="23"/>
      <c r="L30" s="15">
        <f t="shared" si="3"/>
        <v>0</v>
      </c>
      <c r="N30" s="15">
        <f t="shared" si="4"/>
        <v>0</v>
      </c>
      <c r="O30" s="15">
        <f t="shared" si="5"/>
        <v>0</v>
      </c>
      <c r="P30" s="15">
        <f t="shared" si="6"/>
        <v>0</v>
      </c>
      <c r="Q30" s="15">
        <f t="shared" si="7"/>
        <v>0</v>
      </c>
      <c r="R30" s="15">
        <f t="shared" si="8"/>
        <v>0</v>
      </c>
      <c r="S30" s="15">
        <f t="shared" si="9"/>
        <v>0</v>
      </c>
      <c r="T30" s="15">
        <f t="shared" si="10"/>
        <v>0</v>
      </c>
    </row>
    <row r="31" spans="1:20" s="15" customFormat="1" ht="12">
      <c r="A31" s="40">
        <v>16</v>
      </c>
      <c r="B31" s="13"/>
      <c r="C31" s="33" t="s">
        <v>201</v>
      </c>
      <c r="D31" s="86" t="s">
        <v>273</v>
      </c>
      <c r="E31" s="23"/>
      <c r="F31" s="23"/>
      <c r="G31" s="23"/>
      <c r="H31" s="23"/>
      <c r="I31" s="23"/>
      <c r="J31" s="23"/>
      <c r="K31" s="23"/>
      <c r="L31" s="15">
        <f t="shared" si="3"/>
        <v>0</v>
      </c>
      <c r="N31" s="15">
        <f t="shared" si="4"/>
        <v>0</v>
      </c>
      <c r="O31" s="15">
        <f t="shared" si="5"/>
        <v>0</v>
      </c>
      <c r="P31" s="15">
        <f t="shared" si="6"/>
        <v>0</v>
      </c>
      <c r="Q31" s="15">
        <f t="shared" si="7"/>
        <v>0</v>
      </c>
      <c r="R31" s="15">
        <f t="shared" si="8"/>
        <v>0</v>
      </c>
      <c r="S31" s="15">
        <f t="shared" si="9"/>
        <v>0</v>
      </c>
      <c r="T31" s="15">
        <f t="shared" si="10"/>
        <v>0</v>
      </c>
    </row>
    <row r="32" spans="1:20" s="62" customFormat="1" ht="12">
      <c r="A32" s="40">
        <v>17</v>
      </c>
      <c r="B32" s="13"/>
      <c r="C32" s="33" t="s">
        <v>228</v>
      </c>
      <c r="D32" s="85" t="s">
        <v>274</v>
      </c>
      <c r="E32" s="23"/>
      <c r="F32" s="23"/>
      <c r="G32" s="23"/>
      <c r="H32" s="23"/>
      <c r="I32" s="23"/>
      <c r="J32" s="23"/>
      <c r="K32" s="23"/>
      <c r="L32" s="62">
        <f t="shared" si="3"/>
        <v>0</v>
      </c>
      <c r="N32" s="15">
        <f t="shared" si="4"/>
        <v>0</v>
      </c>
      <c r="O32" s="15">
        <f t="shared" si="5"/>
        <v>0</v>
      </c>
      <c r="P32" s="15">
        <f t="shared" si="6"/>
        <v>0</v>
      </c>
      <c r="Q32" s="15">
        <f t="shared" si="7"/>
        <v>0</v>
      </c>
      <c r="R32" s="15">
        <f t="shared" si="8"/>
        <v>0</v>
      </c>
      <c r="S32" s="15">
        <f t="shared" si="9"/>
        <v>0</v>
      </c>
      <c r="T32" s="15">
        <f t="shared" si="10"/>
        <v>0</v>
      </c>
    </row>
    <row r="33" spans="1:12" s="61" customFormat="1" ht="12">
      <c r="A33" s="57"/>
      <c r="B33" s="58"/>
      <c r="C33" s="59" t="s">
        <v>143</v>
      </c>
      <c r="D33" s="59" t="s">
        <v>275</v>
      </c>
      <c r="E33" s="60">
        <f aca="true" t="shared" si="11" ref="E33:K33">SUM(N23:N32)</f>
        <v>0</v>
      </c>
      <c r="F33" s="60">
        <f t="shared" si="11"/>
        <v>0</v>
      </c>
      <c r="G33" s="60">
        <f t="shared" si="11"/>
        <v>0</v>
      </c>
      <c r="H33" s="60">
        <f t="shared" si="11"/>
        <v>0</v>
      </c>
      <c r="I33" s="60">
        <f t="shared" si="11"/>
        <v>0</v>
      </c>
      <c r="J33" s="60">
        <f t="shared" si="11"/>
        <v>0</v>
      </c>
      <c r="K33" s="60">
        <f t="shared" si="11"/>
        <v>0</v>
      </c>
      <c r="L33" s="61">
        <f>SUM(L23:L32)</f>
        <v>0</v>
      </c>
    </row>
    <row r="34" spans="1:12" s="22" customFormat="1" ht="12">
      <c r="A34" s="43"/>
      <c r="B34" s="19" t="s">
        <v>25</v>
      </c>
      <c r="C34" s="36" t="s">
        <v>14</v>
      </c>
      <c r="D34" s="83" t="s">
        <v>14</v>
      </c>
      <c r="E34" s="20">
        <f>C6*1.55*40</f>
        <v>325.541385</v>
      </c>
      <c r="F34" s="20">
        <f>E34+(E34/40*1.5*10)</f>
        <v>447.619404375</v>
      </c>
      <c r="G34" s="20">
        <f>E34+(E34/40*1.5*20)</f>
        <v>569.69742375</v>
      </c>
      <c r="H34" s="20">
        <f>E34+(E34/40*1.5*32)</f>
        <v>716.191047</v>
      </c>
      <c r="I34" s="20">
        <f>E34/40*1.25*8</f>
        <v>81.38534625</v>
      </c>
      <c r="J34" s="20">
        <f>I34+(I34/8*1.5*2)</f>
        <v>111.90485109375</v>
      </c>
      <c r="K34" s="20">
        <f>I34+(I34/8*1.5*4)</f>
        <v>142.4243559375</v>
      </c>
      <c r="L34" s="21"/>
    </row>
    <row r="35" spans="1:20" s="15" customFormat="1" ht="12">
      <c r="A35" s="40">
        <v>18</v>
      </c>
      <c r="B35" s="13">
        <v>6</v>
      </c>
      <c r="C35" s="33" t="s">
        <v>67</v>
      </c>
      <c r="D35" s="84" t="s">
        <v>276</v>
      </c>
      <c r="E35" s="23"/>
      <c r="F35" s="23"/>
      <c r="G35" s="23"/>
      <c r="H35" s="23"/>
      <c r="I35" s="23"/>
      <c r="J35" s="23"/>
      <c r="K35" s="23"/>
      <c r="L35" s="15">
        <f aca="true" t="shared" si="12" ref="L35:L40">SUM(N35:T35)</f>
        <v>0</v>
      </c>
      <c r="N35" s="15">
        <f aca="true" t="shared" si="13" ref="N35:T40">SUM(E$34)*E35</f>
        <v>0</v>
      </c>
      <c r="O35" s="15">
        <f t="shared" si="13"/>
        <v>0</v>
      </c>
      <c r="P35" s="15">
        <f t="shared" si="13"/>
        <v>0</v>
      </c>
      <c r="Q35" s="15">
        <f t="shared" si="13"/>
        <v>0</v>
      </c>
      <c r="R35" s="15">
        <f t="shared" si="13"/>
        <v>0</v>
      </c>
      <c r="S35" s="15">
        <f t="shared" si="13"/>
        <v>0</v>
      </c>
      <c r="T35" s="15">
        <f t="shared" si="13"/>
        <v>0</v>
      </c>
    </row>
    <row r="36" spans="1:20" s="15" customFormat="1" ht="12">
      <c r="A36" s="40">
        <v>19</v>
      </c>
      <c r="B36" s="13"/>
      <c r="C36" s="33" t="s">
        <v>125</v>
      </c>
      <c r="D36" s="84" t="s">
        <v>277</v>
      </c>
      <c r="E36" s="23"/>
      <c r="F36" s="23"/>
      <c r="G36" s="23"/>
      <c r="H36" s="23"/>
      <c r="I36" s="23"/>
      <c r="J36" s="23"/>
      <c r="K36" s="23"/>
      <c r="L36" s="15">
        <f t="shared" si="12"/>
        <v>0</v>
      </c>
      <c r="N36" s="15">
        <f t="shared" si="13"/>
        <v>0</v>
      </c>
      <c r="O36" s="15">
        <f t="shared" si="13"/>
        <v>0</v>
      </c>
      <c r="P36" s="15">
        <f t="shared" si="13"/>
        <v>0</v>
      </c>
      <c r="Q36" s="15">
        <f t="shared" si="13"/>
        <v>0</v>
      </c>
      <c r="R36" s="15">
        <f t="shared" si="13"/>
        <v>0</v>
      </c>
      <c r="S36" s="15">
        <f t="shared" si="13"/>
        <v>0</v>
      </c>
      <c r="T36" s="15">
        <f t="shared" si="13"/>
        <v>0</v>
      </c>
    </row>
    <row r="37" spans="1:20" s="15" customFormat="1" ht="11.25">
      <c r="A37" s="40">
        <v>20</v>
      </c>
      <c r="B37" s="13"/>
      <c r="C37" s="33" t="s">
        <v>278</v>
      </c>
      <c r="D37" s="86" t="s">
        <v>279</v>
      </c>
      <c r="E37" s="23"/>
      <c r="F37" s="23"/>
      <c r="G37" s="23"/>
      <c r="H37" s="23"/>
      <c r="I37" s="23"/>
      <c r="J37" s="23"/>
      <c r="K37" s="23"/>
      <c r="L37" s="15">
        <f t="shared" si="12"/>
        <v>0</v>
      </c>
      <c r="N37" s="15">
        <f t="shared" si="13"/>
        <v>0</v>
      </c>
      <c r="O37" s="15">
        <f t="shared" si="13"/>
        <v>0</v>
      </c>
      <c r="P37" s="15">
        <f t="shared" si="13"/>
        <v>0</v>
      </c>
      <c r="Q37" s="15">
        <f t="shared" si="13"/>
        <v>0</v>
      </c>
      <c r="R37" s="15">
        <f t="shared" si="13"/>
        <v>0</v>
      </c>
      <c r="S37" s="15">
        <f t="shared" si="13"/>
        <v>0</v>
      </c>
      <c r="T37" s="15">
        <f t="shared" si="13"/>
        <v>0</v>
      </c>
    </row>
    <row r="38" spans="1:20" s="15" customFormat="1" ht="11.25">
      <c r="A38" s="40">
        <v>21</v>
      </c>
      <c r="B38" s="13"/>
      <c r="C38" s="33" t="s">
        <v>158</v>
      </c>
      <c r="D38" s="84" t="s">
        <v>280</v>
      </c>
      <c r="E38" s="23"/>
      <c r="F38" s="23"/>
      <c r="G38" s="23"/>
      <c r="H38" s="23"/>
      <c r="I38" s="23"/>
      <c r="J38" s="23"/>
      <c r="K38" s="23"/>
      <c r="L38" s="15">
        <f t="shared" si="12"/>
        <v>0</v>
      </c>
      <c r="N38" s="15">
        <f t="shared" si="13"/>
        <v>0</v>
      </c>
      <c r="O38" s="15">
        <f t="shared" si="13"/>
        <v>0</v>
      </c>
      <c r="P38" s="15">
        <f t="shared" si="13"/>
        <v>0</v>
      </c>
      <c r="Q38" s="15">
        <f t="shared" si="13"/>
        <v>0</v>
      </c>
      <c r="R38" s="15">
        <f t="shared" si="13"/>
        <v>0</v>
      </c>
      <c r="S38" s="15">
        <f t="shared" si="13"/>
        <v>0</v>
      </c>
      <c r="T38" s="15">
        <f t="shared" si="13"/>
        <v>0</v>
      </c>
    </row>
    <row r="39" spans="1:20" s="15" customFormat="1" ht="11.25">
      <c r="A39" s="40">
        <v>22</v>
      </c>
      <c r="B39" s="13"/>
      <c r="C39" s="33" t="s">
        <v>281</v>
      </c>
      <c r="D39" s="84" t="s">
        <v>282</v>
      </c>
      <c r="E39" s="23"/>
      <c r="F39" s="23"/>
      <c r="G39" s="23"/>
      <c r="H39" s="23"/>
      <c r="I39" s="23"/>
      <c r="J39" s="23"/>
      <c r="K39" s="23"/>
      <c r="L39" s="15">
        <f t="shared" si="12"/>
        <v>0</v>
      </c>
      <c r="N39" s="15">
        <f t="shared" si="13"/>
        <v>0</v>
      </c>
      <c r="O39" s="15">
        <f t="shared" si="13"/>
        <v>0</v>
      </c>
      <c r="P39" s="15">
        <f t="shared" si="13"/>
        <v>0</v>
      </c>
      <c r="Q39" s="15">
        <f t="shared" si="13"/>
        <v>0</v>
      </c>
      <c r="R39" s="15">
        <f t="shared" si="13"/>
        <v>0</v>
      </c>
      <c r="S39" s="15">
        <f t="shared" si="13"/>
        <v>0</v>
      </c>
      <c r="T39" s="15">
        <f t="shared" si="13"/>
        <v>0</v>
      </c>
    </row>
    <row r="40" spans="1:20" s="15" customFormat="1" ht="11.25">
      <c r="A40" s="40">
        <v>23</v>
      </c>
      <c r="B40" s="13"/>
      <c r="C40" s="33" t="s">
        <v>283</v>
      </c>
      <c r="D40" s="85" t="s">
        <v>284</v>
      </c>
      <c r="E40" s="23"/>
      <c r="F40" s="23"/>
      <c r="G40" s="23"/>
      <c r="H40" s="23"/>
      <c r="I40" s="23"/>
      <c r="J40" s="23"/>
      <c r="K40" s="23"/>
      <c r="L40" s="15">
        <f t="shared" si="12"/>
        <v>0</v>
      </c>
      <c r="N40" s="15">
        <f t="shared" si="13"/>
        <v>0</v>
      </c>
      <c r="O40" s="15">
        <f t="shared" si="13"/>
        <v>0</v>
      </c>
      <c r="P40" s="15">
        <f t="shared" si="13"/>
        <v>0</v>
      </c>
      <c r="Q40" s="15">
        <f t="shared" si="13"/>
        <v>0</v>
      </c>
      <c r="R40" s="15">
        <f t="shared" si="13"/>
        <v>0</v>
      </c>
      <c r="S40" s="15">
        <f t="shared" si="13"/>
        <v>0</v>
      </c>
      <c r="T40" s="15">
        <f t="shared" si="13"/>
        <v>0</v>
      </c>
    </row>
    <row r="41" spans="1:12" s="61" customFormat="1" ht="11.25">
      <c r="A41" s="57"/>
      <c r="B41" s="58"/>
      <c r="C41" s="59" t="s">
        <v>142</v>
      </c>
      <c r="D41" s="59" t="s">
        <v>285</v>
      </c>
      <c r="E41" s="60">
        <f aca="true" t="shared" si="14" ref="E41:K41">SUM(N35:N40)</f>
        <v>0</v>
      </c>
      <c r="F41" s="60">
        <f t="shared" si="14"/>
        <v>0</v>
      </c>
      <c r="G41" s="60">
        <f t="shared" si="14"/>
        <v>0</v>
      </c>
      <c r="H41" s="60">
        <f t="shared" si="14"/>
        <v>0</v>
      </c>
      <c r="I41" s="60">
        <f t="shared" si="14"/>
        <v>0</v>
      </c>
      <c r="J41" s="60">
        <f t="shared" si="14"/>
        <v>0</v>
      </c>
      <c r="K41" s="60">
        <f t="shared" si="14"/>
        <v>0</v>
      </c>
      <c r="L41" s="61">
        <f>SUM(L35:L40)</f>
        <v>0</v>
      </c>
    </row>
    <row r="42" spans="1:18" s="67" customFormat="1" ht="11.25">
      <c r="A42" s="40"/>
      <c r="B42" s="63" t="s">
        <v>26</v>
      </c>
      <c r="C42" s="64" t="s">
        <v>15</v>
      </c>
      <c r="D42" s="83" t="s">
        <v>15</v>
      </c>
      <c r="E42" s="65">
        <f>C6*1.71*40</f>
        <v>359.14565699999997</v>
      </c>
      <c r="F42" s="65">
        <f>E42+(E42/40*1.5*10)</f>
        <v>493.8252783749999</v>
      </c>
      <c r="G42" s="65">
        <f>E42+(E42/40*1.5*20)</f>
        <v>628.5048997499999</v>
      </c>
      <c r="H42" s="65">
        <f>E42+(E42/40*1.5*32)</f>
        <v>790.1204453999999</v>
      </c>
      <c r="I42" s="65">
        <f>E42/40*1.25*8</f>
        <v>89.78641424999999</v>
      </c>
      <c r="J42" s="65">
        <f>I42+(I42/8*1.5*2)</f>
        <v>123.45631959374998</v>
      </c>
      <c r="K42" s="65">
        <f>I42+(I42/8*1.5*4)</f>
        <v>157.12622493749998</v>
      </c>
      <c r="L42" s="66"/>
      <c r="N42" s="66"/>
      <c r="O42" s="66"/>
      <c r="P42" s="66"/>
      <c r="Q42" s="66"/>
      <c r="R42" s="66"/>
    </row>
    <row r="43" spans="1:20" s="15" customFormat="1" ht="11.25">
      <c r="A43" s="40">
        <v>24</v>
      </c>
      <c r="B43" s="13"/>
      <c r="C43" s="33" t="s">
        <v>203</v>
      </c>
      <c r="D43" s="84" t="s">
        <v>286</v>
      </c>
      <c r="E43" s="23"/>
      <c r="F43" s="23"/>
      <c r="G43" s="23"/>
      <c r="H43" s="23"/>
      <c r="I43" s="23"/>
      <c r="J43" s="23"/>
      <c r="K43" s="23"/>
      <c r="L43" s="15">
        <f aca="true" t="shared" si="15" ref="L43:L55">SUM(N43:T43)</f>
        <v>0</v>
      </c>
      <c r="N43" s="15">
        <f aca="true" t="shared" si="16" ref="N43:N55">SUM(E$42)*E43</f>
        <v>0</v>
      </c>
      <c r="O43" s="15">
        <f aca="true" t="shared" si="17" ref="O43:O55">SUM(F$42)*F43</f>
        <v>0</v>
      </c>
      <c r="P43" s="15">
        <f aca="true" t="shared" si="18" ref="P43:P55">SUM(G$42)*G43</f>
        <v>0</v>
      </c>
      <c r="Q43" s="15">
        <f aca="true" t="shared" si="19" ref="Q43:Q55">SUM(H$42)*H43</f>
        <v>0</v>
      </c>
      <c r="R43" s="15">
        <f aca="true" t="shared" si="20" ref="R43:R55">SUM(I$42)*I43</f>
        <v>0</v>
      </c>
      <c r="S43" s="15">
        <f aca="true" t="shared" si="21" ref="S43:S55">SUM(J$42)*J43</f>
        <v>0</v>
      </c>
      <c r="T43" s="15">
        <f aca="true" t="shared" si="22" ref="T43:T55">SUM(K$42)*K43</f>
        <v>0</v>
      </c>
    </row>
    <row r="44" spans="1:20" s="15" customFormat="1" ht="11.25">
      <c r="A44" s="40">
        <v>25</v>
      </c>
      <c r="B44" s="13"/>
      <c r="C44" s="33" t="s">
        <v>204</v>
      </c>
      <c r="D44" s="86" t="s">
        <v>287</v>
      </c>
      <c r="E44" s="23"/>
      <c r="F44" s="23"/>
      <c r="G44" s="23"/>
      <c r="H44" s="23"/>
      <c r="I44" s="23"/>
      <c r="J44" s="23"/>
      <c r="K44" s="23"/>
      <c r="L44" s="15">
        <f t="shared" si="15"/>
        <v>0</v>
      </c>
      <c r="N44" s="15">
        <f t="shared" si="16"/>
        <v>0</v>
      </c>
      <c r="O44" s="15">
        <f t="shared" si="17"/>
        <v>0</v>
      </c>
      <c r="P44" s="15">
        <f t="shared" si="18"/>
        <v>0</v>
      </c>
      <c r="Q44" s="15">
        <f t="shared" si="19"/>
        <v>0</v>
      </c>
      <c r="R44" s="15">
        <f t="shared" si="20"/>
        <v>0</v>
      </c>
      <c r="S44" s="15">
        <f t="shared" si="21"/>
        <v>0</v>
      </c>
      <c r="T44" s="15">
        <f t="shared" si="22"/>
        <v>0</v>
      </c>
    </row>
    <row r="45" spans="1:20" s="15" customFormat="1" ht="11.25">
      <c r="A45" s="40">
        <v>26</v>
      </c>
      <c r="B45" s="13"/>
      <c r="C45" s="33" t="s">
        <v>51</v>
      </c>
      <c r="D45" s="84" t="s">
        <v>288</v>
      </c>
      <c r="E45" s="23"/>
      <c r="F45" s="23"/>
      <c r="G45" s="23"/>
      <c r="H45" s="23"/>
      <c r="I45" s="23"/>
      <c r="J45" s="23"/>
      <c r="K45" s="23"/>
      <c r="L45" s="15">
        <f t="shared" si="15"/>
        <v>0</v>
      </c>
      <c r="N45" s="15">
        <f t="shared" si="16"/>
        <v>0</v>
      </c>
      <c r="O45" s="15">
        <f t="shared" si="17"/>
        <v>0</v>
      </c>
      <c r="P45" s="15">
        <f t="shared" si="18"/>
        <v>0</v>
      </c>
      <c r="Q45" s="15">
        <f t="shared" si="19"/>
        <v>0</v>
      </c>
      <c r="R45" s="15">
        <f t="shared" si="20"/>
        <v>0</v>
      </c>
      <c r="S45" s="15">
        <f t="shared" si="21"/>
        <v>0</v>
      </c>
      <c r="T45" s="15">
        <f t="shared" si="22"/>
        <v>0</v>
      </c>
    </row>
    <row r="46" spans="1:20" s="15" customFormat="1" ht="11.25">
      <c r="A46" s="40">
        <v>27</v>
      </c>
      <c r="B46" s="13"/>
      <c r="C46" s="33" t="s">
        <v>289</v>
      </c>
      <c r="D46" s="84" t="s">
        <v>290</v>
      </c>
      <c r="E46" s="23"/>
      <c r="F46" s="23"/>
      <c r="G46" s="23"/>
      <c r="H46" s="23"/>
      <c r="I46" s="23"/>
      <c r="J46" s="23"/>
      <c r="K46" s="23"/>
      <c r="L46" s="15">
        <f t="shared" si="15"/>
        <v>0</v>
      </c>
      <c r="N46" s="15">
        <f t="shared" si="16"/>
        <v>0</v>
      </c>
      <c r="O46" s="15">
        <f t="shared" si="17"/>
        <v>0</v>
      </c>
      <c r="P46" s="15">
        <f t="shared" si="18"/>
        <v>0</v>
      </c>
      <c r="Q46" s="15">
        <f t="shared" si="19"/>
        <v>0</v>
      </c>
      <c r="R46" s="15">
        <f t="shared" si="20"/>
        <v>0</v>
      </c>
      <c r="S46" s="15">
        <f t="shared" si="21"/>
        <v>0</v>
      </c>
      <c r="T46" s="15">
        <f t="shared" si="22"/>
        <v>0</v>
      </c>
    </row>
    <row r="47" spans="1:20" s="15" customFormat="1" ht="11.25">
      <c r="A47" s="40">
        <v>28</v>
      </c>
      <c r="B47" s="13"/>
      <c r="C47" s="33" t="s">
        <v>56</v>
      </c>
      <c r="D47" s="84" t="s">
        <v>291</v>
      </c>
      <c r="E47" s="23"/>
      <c r="F47" s="23"/>
      <c r="G47" s="23"/>
      <c r="H47" s="23"/>
      <c r="I47" s="23"/>
      <c r="J47" s="23"/>
      <c r="K47" s="23"/>
      <c r="L47" s="15">
        <f t="shared" si="15"/>
        <v>0</v>
      </c>
      <c r="N47" s="15">
        <f t="shared" si="16"/>
        <v>0</v>
      </c>
      <c r="O47" s="15">
        <f t="shared" si="17"/>
        <v>0</v>
      </c>
      <c r="P47" s="15">
        <f t="shared" si="18"/>
        <v>0</v>
      </c>
      <c r="Q47" s="15">
        <f t="shared" si="19"/>
        <v>0</v>
      </c>
      <c r="R47" s="15">
        <f t="shared" si="20"/>
        <v>0</v>
      </c>
      <c r="S47" s="15">
        <f t="shared" si="21"/>
        <v>0</v>
      </c>
      <c r="T47" s="15">
        <f t="shared" si="22"/>
        <v>0</v>
      </c>
    </row>
    <row r="48" spans="1:20" s="15" customFormat="1" ht="11.25">
      <c r="A48" s="40">
        <v>29</v>
      </c>
      <c r="B48" s="13"/>
      <c r="C48" s="33" t="s">
        <v>123</v>
      </c>
      <c r="D48" s="84" t="s">
        <v>292</v>
      </c>
      <c r="E48" s="23"/>
      <c r="F48" s="23"/>
      <c r="G48" s="23"/>
      <c r="H48" s="23"/>
      <c r="I48" s="23"/>
      <c r="J48" s="23"/>
      <c r="K48" s="23"/>
      <c r="L48" s="15">
        <f t="shared" si="15"/>
        <v>0</v>
      </c>
      <c r="N48" s="15">
        <f t="shared" si="16"/>
        <v>0</v>
      </c>
      <c r="O48" s="15">
        <f t="shared" si="17"/>
        <v>0</v>
      </c>
      <c r="P48" s="15">
        <f t="shared" si="18"/>
        <v>0</v>
      </c>
      <c r="Q48" s="15">
        <f t="shared" si="19"/>
        <v>0</v>
      </c>
      <c r="R48" s="15">
        <f t="shared" si="20"/>
        <v>0</v>
      </c>
      <c r="S48" s="15">
        <f t="shared" si="21"/>
        <v>0</v>
      </c>
      <c r="T48" s="15">
        <f t="shared" si="22"/>
        <v>0</v>
      </c>
    </row>
    <row r="49" spans="1:20" s="15" customFormat="1" ht="11.25">
      <c r="A49" s="40">
        <v>30</v>
      </c>
      <c r="B49" s="13"/>
      <c r="C49" s="33" t="s">
        <v>293</v>
      </c>
      <c r="D49" s="86" t="s">
        <v>294</v>
      </c>
      <c r="E49" s="23"/>
      <c r="F49" s="23"/>
      <c r="G49" s="23"/>
      <c r="H49" s="23"/>
      <c r="I49" s="23"/>
      <c r="J49" s="23"/>
      <c r="K49" s="23"/>
      <c r="L49" s="15">
        <f t="shared" si="15"/>
        <v>0</v>
      </c>
      <c r="N49" s="15">
        <f t="shared" si="16"/>
        <v>0</v>
      </c>
      <c r="O49" s="15">
        <f t="shared" si="17"/>
        <v>0</v>
      </c>
      <c r="P49" s="15">
        <f t="shared" si="18"/>
        <v>0</v>
      </c>
      <c r="Q49" s="15">
        <f t="shared" si="19"/>
        <v>0</v>
      </c>
      <c r="R49" s="15">
        <f t="shared" si="20"/>
        <v>0</v>
      </c>
      <c r="S49" s="15">
        <f t="shared" si="21"/>
        <v>0</v>
      </c>
      <c r="T49" s="15">
        <f t="shared" si="22"/>
        <v>0</v>
      </c>
    </row>
    <row r="50" spans="1:20" s="15" customFormat="1" ht="11.25">
      <c r="A50" s="40">
        <v>31</v>
      </c>
      <c r="B50" s="13"/>
      <c r="C50" s="33" t="s">
        <v>207</v>
      </c>
      <c r="D50" s="86" t="s">
        <v>295</v>
      </c>
      <c r="E50" s="23"/>
      <c r="F50" s="23"/>
      <c r="G50" s="23"/>
      <c r="H50" s="23"/>
      <c r="I50" s="23"/>
      <c r="J50" s="23"/>
      <c r="K50" s="23"/>
      <c r="L50" s="15">
        <f t="shared" si="15"/>
        <v>0</v>
      </c>
      <c r="N50" s="15">
        <f t="shared" si="16"/>
        <v>0</v>
      </c>
      <c r="O50" s="15">
        <f t="shared" si="17"/>
        <v>0</v>
      </c>
      <c r="P50" s="15">
        <f t="shared" si="18"/>
        <v>0</v>
      </c>
      <c r="Q50" s="15">
        <f t="shared" si="19"/>
        <v>0</v>
      </c>
      <c r="R50" s="15">
        <f t="shared" si="20"/>
        <v>0</v>
      </c>
      <c r="S50" s="15">
        <f t="shared" si="21"/>
        <v>0</v>
      </c>
      <c r="T50" s="15">
        <f t="shared" si="22"/>
        <v>0</v>
      </c>
    </row>
    <row r="51" spans="1:20" s="15" customFormat="1" ht="11.25">
      <c r="A51" s="40">
        <v>32</v>
      </c>
      <c r="B51" s="13"/>
      <c r="C51" s="33" t="s">
        <v>296</v>
      </c>
      <c r="D51" s="84" t="s">
        <v>297</v>
      </c>
      <c r="E51" s="23"/>
      <c r="F51" s="23"/>
      <c r="G51" s="23"/>
      <c r="H51" s="23"/>
      <c r="I51" s="23"/>
      <c r="J51" s="23"/>
      <c r="K51" s="23"/>
      <c r="L51" s="15">
        <f t="shared" si="15"/>
        <v>0</v>
      </c>
      <c r="N51" s="15">
        <f t="shared" si="16"/>
        <v>0</v>
      </c>
      <c r="O51" s="15">
        <f t="shared" si="17"/>
        <v>0</v>
      </c>
      <c r="P51" s="15">
        <f t="shared" si="18"/>
        <v>0</v>
      </c>
      <c r="Q51" s="15">
        <f t="shared" si="19"/>
        <v>0</v>
      </c>
      <c r="R51" s="15">
        <f t="shared" si="20"/>
        <v>0</v>
      </c>
      <c r="S51" s="15">
        <f t="shared" si="21"/>
        <v>0</v>
      </c>
      <c r="T51" s="15">
        <f t="shared" si="22"/>
        <v>0</v>
      </c>
    </row>
    <row r="52" spans="1:20" s="15" customFormat="1" ht="11.25">
      <c r="A52" s="40">
        <v>33</v>
      </c>
      <c r="B52" s="13"/>
      <c r="C52" s="33" t="s">
        <v>229</v>
      </c>
      <c r="D52" s="84" t="s">
        <v>298</v>
      </c>
      <c r="E52" s="23"/>
      <c r="F52" s="23"/>
      <c r="G52" s="23"/>
      <c r="H52" s="23"/>
      <c r="I52" s="23"/>
      <c r="J52" s="23"/>
      <c r="K52" s="23"/>
      <c r="L52" s="15">
        <f t="shared" si="15"/>
        <v>0</v>
      </c>
      <c r="N52" s="15">
        <f t="shared" si="16"/>
        <v>0</v>
      </c>
      <c r="O52" s="15">
        <f t="shared" si="17"/>
        <v>0</v>
      </c>
      <c r="P52" s="15">
        <f t="shared" si="18"/>
        <v>0</v>
      </c>
      <c r="Q52" s="15">
        <f t="shared" si="19"/>
        <v>0</v>
      </c>
      <c r="R52" s="15">
        <f t="shared" si="20"/>
        <v>0</v>
      </c>
      <c r="S52" s="15">
        <f t="shared" si="21"/>
        <v>0</v>
      </c>
      <c r="T52" s="15">
        <f t="shared" si="22"/>
        <v>0</v>
      </c>
    </row>
    <row r="53" spans="1:20" s="15" customFormat="1" ht="11.25">
      <c r="A53" s="40">
        <v>34</v>
      </c>
      <c r="B53" s="13"/>
      <c r="C53" s="33" t="s">
        <v>299</v>
      </c>
      <c r="D53" s="84" t="s">
        <v>300</v>
      </c>
      <c r="E53" s="23"/>
      <c r="F53" s="23"/>
      <c r="G53" s="23"/>
      <c r="H53" s="23"/>
      <c r="I53" s="23"/>
      <c r="J53" s="23"/>
      <c r="K53" s="23"/>
      <c r="L53" s="15">
        <f t="shared" si="15"/>
        <v>0</v>
      </c>
      <c r="N53" s="15">
        <f t="shared" si="16"/>
        <v>0</v>
      </c>
      <c r="O53" s="15">
        <f t="shared" si="17"/>
        <v>0</v>
      </c>
      <c r="P53" s="15">
        <f t="shared" si="18"/>
        <v>0</v>
      </c>
      <c r="Q53" s="15">
        <f t="shared" si="19"/>
        <v>0</v>
      </c>
      <c r="R53" s="15">
        <f t="shared" si="20"/>
        <v>0</v>
      </c>
      <c r="S53" s="15">
        <f t="shared" si="21"/>
        <v>0</v>
      </c>
      <c r="T53" s="15">
        <f t="shared" si="22"/>
        <v>0</v>
      </c>
    </row>
    <row r="54" spans="1:20" s="15" customFormat="1" ht="11.25">
      <c r="A54" s="40">
        <v>35</v>
      </c>
      <c r="B54" s="13"/>
      <c r="C54" s="33" t="s">
        <v>83</v>
      </c>
      <c r="D54" s="84" t="s">
        <v>301</v>
      </c>
      <c r="E54" s="23"/>
      <c r="F54" s="23"/>
      <c r="G54" s="23"/>
      <c r="H54" s="23"/>
      <c r="I54" s="23"/>
      <c r="J54" s="23"/>
      <c r="K54" s="23"/>
      <c r="L54" s="15">
        <f t="shared" si="15"/>
        <v>0</v>
      </c>
      <c r="N54" s="15">
        <f t="shared" si="16"/>
        <v>0</v>
      </c>
      <c r="O54" s="15">
        <f t="shared" si="17"/>
        <v>0</v>
      </c>
      <c r="P54" s="15">
        <f t="shared" si="18"/>
        <v>0</v>
      </c>
      <c r="Q54" s="15">
        <f t="shared" si="19"/>
        <v>0</v>
      </c>
      <c r="R54" s="15">
        <f t="shared" si="20"/>
        <v>0</v>
      </c>
      <c r="S54" s="15">
        <f t="shared" si="21"/>
        <v>0</v>
      </c>
      <c r="T54" s="15">
        <f t="shared" si="22"/>
        <v>0</v>
      </c>
    </row>
    <row r="55" spans="1:20" s="62" customFormat="1" ht="11.25">
      <c r="A55" s="40">
        <v>36</v>
      </c>
      <c r="B55" s="13"/>
      <c r="C55" s="33" t="s">
        <v>64</v>
      </c>
      <c r="D55" s="84" t="s">
        <v>302</v>
      </c>
      <c r="E55" s="23"/>
      <c r="F55" s="23"/>
      <c r="G55" s="23"/>
      <c r="H55" s="23"/>
      <c r="I55" s="23"/>
      <c r="J55" s="23"/>
      <c r="K55" s="23"/>
      <c r="L55" s="62">
        <f t="shared" si="15"/>
        <v>0</v>
      </c>
      <c r="N55" s="15">
        <f t="shared" si="16"/>
        <v>0</v>
      </c>
      <c r="O55" s="15">
        <f t="shared" si="17"/>
        <v>0</v>
      </c>
      <c r="P55" s="15">
        <f t="shared" si="18"/>
        <v>0</v>
      </c>
      <c r="Q55" s="15">
        <f t="shared" si="19"/>
        <v>0</v>
      </c>
      <c r="R55" s="15">
        <f t="shared" si="20"/>
        <v>0</v>
      </c>
      <c r="S55" s="15">
        <f t="shared" si="21"/>
        <v>0</v>
      </c>
      <c r="T55" s="15">
        <f t="shared" si="22"/>
        <v>0</v>
      </c>
    </row>
    <row r="56" spans="1:12" s="61" customFormat="1" ht="11.25">
      <c r="A56" s="57"/>
      <c r="B56" s="58"/>
      <c r="C56" s="59" t="s">
        <v>141</v>
      </c>
      <c r="D56" s="88" t="s">
        <v>303</v>
      </c>
      <c r="E56" s="60">
        <f aca="true" t="shared" si="23" ref="E56:K56">SUM(N43:N55)</f>
        <v>0</v>
      </c>
      <c r="F56" s="60">
        <f t="shared" si="23"/>
        <v>0</v>
      </c>
      <c r="G56" s="60">
        <f t="shared" si="23"/>
        <v>0</v>
      </c>
      <c r="H56" s="60">
        <f t="shared" si="23"/>
        <v>0</v>
      </c>
      <c r="I56" s="60">
        <f t="shared" si="23"/>
        <v>0</v>
      </c>
      <c r="J56" s="60">
        <f t="shared" si="23"/>
        <v>0</v>
      </c>
      <c r="K56" s="60">
        <f t="shared" si="23"/>
        <v>0</v>
      </c>
      <c r="L56" s="61">
        <f>SUM(L43:L55)</f>
        <v>0</v>
      </c>
    </row>
    <row r="57" spans="1:18" s="22" customFormat="1" ht="11.25">
      <c r="A57" s="43"/>
      <c r="B57" s="19" t="s">
        <v>27</v>
      </c>
      <c r="C57" s="36" t="s">
        <v>16</v>
      </c>
      <c r="D57" s="83" t="s">
        <v>16</v>
      </c>
      <c r="E57" s="20">
        <f>C6*1.81*40</f>
        <v>380.148327</v>
      </c>
      <c r="F57" s="20">
        <f>E57+(E57/40*1.5*10)</f>
        <v>522.703949625</v>
      </c>
      <c r="G57" s="20">
        <f>E57+(E57/40*1.5*20)</f>
        <v>665.25957225</v>
      </c>
      <c r="H57" s="20">
        <f>E57+(E57/40*1.5*32)</f>
        <v>836.3263194</v>
      </c>
      <c r="I57" s="20">
        <f>E57/40*1.25*8</f>
        <v>95.03708175</v>
      </c>
      <c r="J57" s="20">
        <f>I57+(I57/8*1.5*2)</f>
        <v>130.67598740625</v>
      </c>
      <c r="K57" s="20">
        <f>I57+(I57/8*1.5*4)</f>
        <v>166.3148930625</v>
      </c>
      <c r="L57" s="21"/>
      <c r="N57" s="21"/>
      <c r="O57" s="21"/>
      <c r="P57" s="21"/>
      <c r="Q57" s="21"/>
      <c r="R57" s="21"/>
    </row>
    <row r="58" spans="1:20" s="15" customFormat="1" ht="11.25">
      <c r="A58" s="40">
        <v>37</v>
      </c>
      <c r="B58" s="13">
        <v>8</v>
      </c>
      <c r="C58" s="33" t="s">
        <v>190</v>
      </c>
      <c r="D58" s="84" t="s">
        <v>304</v>
      </c>
      <c r="E58" s="23"/>
      <c r="F58" s="23"/>
      <c r="G58" s="23"/>
      <c r="H58" s="23"/>
      <c r="I58" s="23"/>
      <c r="J58" s="23"/>
      <c r="K58" s="23"/>
      <c r="L58" s="15">
        <f aca="true" t="shared" si="24" ref="L58:L67">SUM(N58:T58)</f>
        <v>0</v>
      </c>
      <c r="N58" s="15">
        <f aca="true" t="shared" si="25" ref="N58:N67">SUM(E$57)*E58</f>
        <v>0</v>
      </c>
      <c r="O58" s="15">
        <f aca="true" t="shared" si="26" ref="O58:O67">SUM(F$57)*F58</f>
        <v>0</v>
      </c>
      <c r="P58" s="15">
        <f aca="true" t="shared" si="27" ref="P58:P67">SUM(G$57)*G58</f>
        <v>0</v>
      </c>
      <c r="Q58" s="15">
        <f aca="true" t="shared" si="28" ref="Q58:Q67">SUM(H$57)*H58</f>
        <v>0</v>
      </c>
      <c r="R58" s="15">
        <f aca="true" t="shared" si="29" ref="R58:R67">SUM(I$57)*I58</f>
        <v>0</v>
      </c>
      <c r="S58" s="15">
        <f aca="true" t="shared" si="30" ref="S58:S67">SUM(J$57)*J58</f>
        <v>0</v>
      </c>
      <c r="T58" s="15">
        <f aca="true" t="shared" si="31" ref="T58:T67">SUM(K$57)*K58</f>
        <v>0</v>
      </c>
    </row>
    <row r="59" spans="1:20" s="15" customFormat="1" ht="11.25">
      <c r="A59" s="40">
        <v>38</v>
      </c>
      <c r="B59" s="13"/>
      <c r="C59" s="33" t="s">
        <v>208</v>
      </c>
      <c r="D59" s="86" t="s">
        <v>305</v>
      </c>
      <c r="E59" s="23"/>
      <c r="F59" s="23"/>
      <c r="G59" s="23"/>
      <c r="H59" s="23"/>
      <c r="I59" s="23"/>
      <c r="J59" s="23"/>
      <c r="K59" s="23"/>
      <c r="L59" s="15">
        <f t="shared" si="24"/>
        <v>0</v>
      </c>
      <c r="N59" s="15">
        <f t="shared" si="25"/>
        <v>0</v>
      </c>
      <c r="O59" s="15">
        <f t="shared" si="26"/>
        <v>0</v>
      </c>
      <c r="P59" s="15">
        <f t="shared" si="27"/>
        <v>0</v>
      </c>
      <c r="Q59" s="15">
        <f t="shared" si="28"/>
        <v>0</v>
      </c>
      <c r="R59" s="15">
        <f t="shared" si="29"/>
        <v>0</v>
      </c>
      <c r="S59" s="15">
        <f t="shared" si="30"/>
        <v>0</v>
      </c>
      <c r="T59" s="15">
        <f t="shared" si="31"/>
        <v>0</v>
      </c>
    </row>
    <row r="60" spans="1:20" s="15" customFormat="1" ht="11.25">
      <c r="A60" s="40">
        <v>39</v>
      </c>
      <c r="B60" s="13"/>
      <c r="C60" s="33" t="s">
        <v>306</v>
      </c>
      <c r="D60" s="84" t="s">
        <v>307</v>
      </c>
      <c r="E60" s="23"/>
      <c r="F60" s="23"/>
      <c r="G60" s="23"/>
      <c r="H60" s="23"/>
      <c r="I60" s="23"/>
      <c r="J60" s="23"/>
      <c r="K60" s="23"/>
      <c r="L60" s="15">
        <f t="shared" si="24"/>
        <v>0</v>
      </c>
      <c r="N60" s="15">
        <f t="shared" si="25"/>
        <v>0</v>
      </c>
      <c r="O60" s="15">
        <f t="shared" si="26"/>
        <v>0</v>
      </c>
      <c r="P60" s="15">
        <f t="shared" si="27"/>
        <v>0</v>
      </c>
      <c r="Q60" s="15">
        <f t="shared" si="28"/>
        <v>0</v>
      </c>
      <c r="R60" s="15">
        <f t="shared" si="29"/>
        <v>0</v>
      </c>
      <c r="S60" s="15">
        <f t="shared" si="30"/>
        <v>0</v>
      </c>
      <c r="T60" s="15">
        <f t="shared" si="31"/>
        <v>0</v>
      </c>
    </row>
    <row r="61" spans="1:20" s="15" customFormat="1" ht="11.25">
      <c r="A61" s="40">
        <v>40</v>
      </c>
      <c r="B61" s="13"/>
      <c r="C61" s="33" t="s">
        <v>118</v>
      </c>
      <c r="D61" s="86" t="s">
        <v>308</v>
      </c>
      <c r="E61" s="23"/>
      <c r="F61" s="23"/>
      <c r="G61" s="23"/>
      <c r="H61" s="23"/>
      <c r="I61" s="23"/>
      <c r="J61" s="23"/>
      <c r="K61" s="23"/>
      <c r="L61" s="15">
        <f t="shared" si="24"/>
        <v>0</v>
      </c>
      <c r="N61" s="15">
        <f t="shared" si="25"/>
        <v>0</v>
      </c>
      <c r="O61" s="15">
        <f t="shared" si="26"/>
        <v>0</v>
      </c>
      <c r="P61" s="15">
        <f t="shared" si="27"/>
        <v>0</v>
      </c>
      <c r="Q61" s="15">
        <f t="shared" si="28"/>
        <v>0</v>
      </c>
      <c r="R61" s="15">
        <f t="shared" si="29"/>
        <v>0</v>
      </c>
      <c r="S61" s="15">
        <f t="shared" si="30"/>
        <v>0</v>
      </c>
      <c r="T61" s="15">
        <f t="shared" si="31"/>
        <v>0</v>
      </c>
    </row>
    <row r="62" spans="1:20" s="15" customFormat="1" ht="10.5" customHeight="1">
      <c r="A62" s="40">
        <v>41</v>
      </c>
      <c r="B62" s="13"/>
      <c r="C62" s="33" t="s">
        <v>309</v>
      </c>
      <c r="D62" s="84" t="s">
        <v>310</v>
      </c>
      <c r="E62" s="23"/>
      <c r="F62" s="23"/>
      <c r="G62" s="23"/>
      <c r="H62" s="23"/>
      <c r="I62" s="23"/>
      <c r="J62" s="23"/>
      <c r="K62" s="23"/>
      <c r="L62" s="15">
        <f t="shared" si="24"/>
        <v>0</v>
      </c>
      <c r="N62" s="15">
        <f t="shared" si="25"/>
        <v>0</v>
      </c>
      <c r="O62" s="15">
        <f t="shared" si="26"/>
        <v>0</v>
      </c>
      <c r="P62" s="15">
        <f t="shared" si="27"/>
        <v>0</v>
      </c>
      <c r="Q62" s="15">
        <f t="shared" si="28"/>
        <v>0</v>
      </c>
      <c r="R62" s="15">
        <f t="shared" si="29"/>
        <v>0</v>
      </c>
      <c r="S62" s="15">
        <f t="shared" si="30"/>
        <v>0</v>
      </c>
      <c r="T62" s="15">
        <f t="shared" si="31"/>
        <v>0</v>
      </c>
    </row>
    <row r="63" spans="1:20" s="15" customFormat="1" ht="11.25">
      <c r="A63" s="40">
        <v>42</v>
      </c>
      <c r="B63" s="13"/>
      <c r="C63" s="33" t="s">
        <v>181</v>
      </c>
      <c r="D63" s="84" t="s">
        <v>311</v>
      </c>
      <c r="E63" s="23"/>
      <c r="F63" s="23"/>
      <c r="G63" s="23"/>
      <c r="H63" s="23"/>
      <c r="I63" s="23"/>
      <c r="J63" s="23"/>
      <c r="K63" s="23"/>
      <c r="L63" s="15">
        <f t="shared" si="24"/>
        <v>0</v>
      </c>
      <c r="N63" s="15">
        <f t="shared" si="25"/>
        <v>0</v>
      </c>
      <c r="O63" s="15">
        <f t="shared" si="26"/>
        <v>0</v>
      </c>
      <c r="P63" s="15">
        <f t="shared" si="27"/>
        <v>0</v>
      </c>
      <c r="Q63" s="15">
        <f t="shared" si="28"/>
        <v>0</v>
      </c>
      <c r="R63" s="15">
        <f t="shared" si="29"/>
        <v>0</v>
      </c>
      <c r="S63" s="15">
        <f t="shared" si="30"/>
        <v>0</v>
      </c>
      <c r="T63" s="15">
        <f t="shared" si="31"/>
        <v>0</v>
      </c>
    </row>
    <row r="64" spans="1:20" s="15" customFormat="1" ht="13.5" customHeight="1">
      <c r="A64" s="40">
        <v>43</v>
      </c>
      <c r="B64" s="13"/>
      <c r="C64" s="33" t="s">
        <v>134</v>
      </c>
      <c r="D64" s="84" t="s">
        <v>312</v>
      </c>
      <c r="E64" s="23"/>
      <c r="F64" s="23"/>
      <c r="G64" s="23"/>
      <c r="H64" s="23"/>
      <c r="I64" s="23"/>
      <c r="J64" s="23"/>
      <c r="K64" s="23"/>
      <c r="L64" s="15">
        <f t="shared" si="24"/>
        <v>0</v>
      </c>
      <c r="N64" s="15">
        <f t="shared" si="25"/>
        <v>0</v>
      </c>
      <c r="O64" s="15">
        <f t="shared" si="26"/>
        <v>0</v>
      </c>
      <c r="P64" s="15">
        <f t="shared" si="27"/>
        <v>0</v>
      </c>
      <c r="Q64" s="15">
        <f t="shared" si="28"/>
        <v>0</v>
      </c>
      <c r="R64" s="15">
        <f t="shared" si="29"/>
        <v>0</v>
      </c>
      <c r="S64" s="15">
        <f t="shared" si="30"/>
        <v>0</v>
      </c>
      <c r="T64" s="15">
        <f t="shared" si="31"/>
        <v>0</v>
      </c>
    </row>
    <row r="65" spans="1:20" s="15" customFormat="1" ht="11.25">
      <c r="A65" s="40">
        <v>44</v>
      </c>
      <c r="B65" s="13"/>
      <c r="C65" s="33" t="s">
        <v>313</v>
      </c>
      <c r="D65" s="86" t="s">
        <v>314</v>
      </c>
      <c r="E65" s="23"/>
      <c r="F65" s="23"/>
      <c r="G65" s="23"/>
      <c r="H65" s="23"/>
      <c r="I65" s="23"/>
      <c r="J65" s="23"/>
      <c r="K65" s="23"/>
      <c r="L65" s="15">
        <f t="shared" si="24"/>
        <v>0</v>
      </c>
      <c r="N65" s="15">
        <f t="shared" si="25"/>
        <v>0</v>
      </c>
      <c r="O65" s="15">
        <f t="shared" si="26"/>
        <v>0</v>
      </c>
      <c r="P65" s="15">
        <f t="shared" si="27"/>
        <v>0</v>
      </c>
      <c r="Q65" s="15">
        <f t="shared" si="28"/>
        <v>0</v>
      </c>
      <c r="R65" s="15">
        <f t="shared" si="29"/>
        <v>0</v>
      </c>
      <c r="S65" s="15">
        <f t="shared" si="30"/>
        <v>0</v>
      </c>
      <c r="T65" s="15">
        <f t="shared" si="31"/>
        <v>0</v>
      </c>
    </row>
    <row r="66" spans="1:20" s="15" customFormat="1" ht="11.25">
      <c r="A66" s="40">
        <v>45</v>
      </c>
      <c r="B66" s="13"/>
      <c r="C66" s="33" t="s">
        <v>96</v>
      </c>
      <c r="D66" s="84" t="s">
        <v>315</v>
      </c>
      <c r="E66" s="23"/>
      <c r="F66" s="23"/>
      <c r="G66" s="23"/>
      <c r="H66" s="23"/>
      <c r="I66" s="23"/>
      <c r="J66" s="23"/>
      <c r="K66" s="23"/>
      <c r="L66" s="15">
        <f t="shared" si="24"/>
        <v>0</v>
      </c>
      <c r="N66" s="15">
        <f t="shared" si="25"/>
        <v>0</v>
      </c>
      <c r="O66" s="15">
        <f t="shared" si="26"/>
        <v>0</v>
      </c>
      <c r="P66" s="15">
        <f t="shared" si="27"/>
        <v>0</v>
      </c>
      <c r="Q66" s="15">
        <f t="shared" si="28"/>
        <v>0</v>
      </c>
      <c r="R66" s="15">
        <f t="shared" si="29"/>
        <v>0</v>
      </c>
      <c r="S66" s="15">
        <f t="shared" si="30"/>
        <v>0</v>
      </c>
      <c r="T66" s="15">
        <f t="shared" si="31"/>
        <v>0</v>
      </c>
    </row>
    <row r="67" spans="1:20" s="15" customFormat="1" ht="11.25">
      <c r="A67" s="40">
        <v>46</v>
      </c>
      <c r="B67" s="13"/>
      <c r="C67" s="33" t="s">
        <v>148</v>
      </c>
      <c r="D67" s="84" t="s">
        <v>316</v>
      </c>
      <c r="E67" s="23"/>
      <c r="F67" s="23"/>
      <c r="G67" s="23"/>
      <c r="H67" s="23"/>
      <c r="I67" s="23"/>
      <c r="J67" s="23"/>
      <c r="K67" s="23"/>
      <c r="L67" s="15">
        <f t="shared" si="24"/>
        <v>0</v>
      </c>
      <c r="N67" s="15">
        <f t="shared" si="25"/>
        <v>0</v>
      </c>
      <c r="O67" s="15">
        <f t="shared" si="26"/>
        <v>0</v>
      </c>
      <c r="P67" s="15">
        <f t="shared" si="27"/>
        <v>0</v>
      </c>
      <c r="Q67" s="15">
        <f t="shared" si="28"/>
        <v>0</v>
      </c>
      <c r="R67" s="15">
        <f t="shared" si="29"/>
        <v>0</v>
      </c>
      <c r="S67" s="15">
        <f t="shared" si="30"/>
        <v>0</v>
      </c>
      <c r="T67" s="15">
        <f t="shared" si="31"/>
        <v>0</v>
      </c>
    </row>
    <row r="68" spans="1:12" s="61" customFormat="1" ht="11.25">
      <c r="A68" s="57"/>
      <c r="B68" s="58"/>
      <c r="C68" s="59" t="s">
        <v>140</v>
      </c>
      <c r="D68" s="88" t="s">
        <v>317</v>
      </c>
      <c r="E68" s="60">
        <f aca="true" t="shared" si="32" ref="E68:K68">SUM(N58:N67)</f>
        <v>0</v>
      </c>
      <c r="F68" s="60">
        <f t="shared" si="32"/>
        <v>0</v>
      </c>
      <c r="G68" s="60">
        <f t="shared" si="32"/>
        <v>0</v>
      </c>
      <c r="H68" s="60">
        <f t="shared" si="32"/>
        <v>0</v>
      </c>
      <c r="I68" s="60">
        <f t="shared" si="32"/>
        <v>0</v>
      </c>
      <c r="J68" s="60">
        <f t="shared" si="32"/>
        <v>0</v>
      </c>
      <c r="K68" s="60">
        <f t="shared" si="32"/>
        <v>0</v>
      </c>
      <c r="L68" s="61">
        <f>SUM(L58:L67)</f>
        <v>0</v>
      </c>
    </row>
    <row r="69" spans="1:18" s="22" customFormat="1" ht="11.25">
      <c r="A69" s="43"/>
      <c r="B69" s="19" t="s">
        <v>28</v>
      </c>
      <c r="C69" s="36" t="s">
        <v>17</v>
      </c>
      <c r="D69" s="83" t="s">
        <v>17</v>
      </c>
      <c r="E69" s="20">
        <f>C6*1.98*40</f>
        <v>415.85286599999995</v>
      </c>
      <c r="F69" s="20">
        <f>E69+(E69/40*1.5*10)</f>
        <v>571.7976907499999</v>
      </c>
      <c r="G69" s="20">
        <f>E69+(E69/40*1.5*20)</f>
        <v>727.7425155</v>
      </c>
      <c r="H69" s="20">
        <f>E69+(E69/40*1.5*32)</f>
        <v>914.8763051999999</v>
      </c>
      <c r="I69" s="20">
        <f>E69/40*1.25*8</f>
        <v>103.96321649999999</v>
      </c>
      <c r="J69" s="20">
        <f>I69+(I69/8*1.5*2)</f>
        <v>142.94942268749998</v>
      </c>
      <c r="K69" s="20">
        <f>I69+(I69/8*1.5*4)</f>
        <v>181.93562887499996</v>
      </c>
      <c r="L69" s="21"/>
      <c r="N69" s="21"/>
      <c r="O69" s="21"/>
      <c r="P69" s="21"/>
      <c r="Q69" s="21"/>
      <c r="R69" s="21"/>
    </row>
    <row r="70" spans="1:20" s="15" customFormat="1" ht="11.25">
      <c r="A70" s="40">
        <v>47</v>
      </c>
      <c r="B70" s="13"/>
      <c r="C70" s="33" t="s">
        <v>318</v>
      </c>
      <c r="D70" s="84" t="s">
        <v>319</v>
      </c>
      <c r="E70" s="23"/>
      <c r="F70" s="23"/>
      <c r="G70" s="23"/>
      <c r="H70" s="23"/>
      <c r="I70" s="23"/>
      <c r="J70" s="23"/>
      <c r="K70" s="23"/>
      <c r="L70" s="15">
        <f aca="true" t="shared" si="33" ref="L70:L76">SUM(N70:T70)</f>
        <v>0</v>
      </c>
      <c r="N70" s="15">
        <f aca="true" t="shared" si="34" ref="N70:T76">SUM(E$69)*E70</f>
        <v>0</v>
      </c>
      <c r="O70" s="15">
        <f t="shared" si="34"/>
        <v>0</v>
      </c>
      <c r="P70" s="15">
        <f t="shared" si="34"/>
        <v>0</v>
      </c>
      <c r="Q70" s="15">
        <f t="shared" si="34"/>
        <v>0</v>
      </c>
      <c r="R70" s="15">
        <f t="shared" si="34"/>
        <v>0</v>
      </c>
      <c r="S70" s="15">
        <f t="shared" si="34"/>
        <v>0</v>
      </c>
      <c r="T70" s="15">
        <f t="shared" si="34"/>
        <v>0</v>
      </c>
    </row>
    <row r="71" spans="1:20" s="15" customFormat="1" ht="11.25">
      <c r="A71" s="40">
        <v>48</v>
      </c>
      <c r="B71" s="13"/>
      <c r="C71" s="33" t="s">
        <v>320</v>
      </c>
      <c r="D71" s="84" t="s">
        <v>307</v>
      </c>
      <c r="E71" s="23"/>
      <c r="F71" s="23"/>
      <c r="G71" s="23"/>
      <c r="H71" s="23"/>
      <c r="I71" s="23"/>
      <c r="J71" s="23"/>
      <c r="K71" s="23"/>
      <c r="L71" s="15">
        <f t="shared" si="33"/>
        <v>0</v>
      </c>
      <c r="N71" s="15">
        <f t="shared" si="34"/>
        <v>0</v>
      </c>
      <c r="O71" s="15">
        <f t="shared" si="34"/>
        <v>0</v>
      </c>
      <c r="P71" s="15">
        <f t="shared" si="34"/>
        <v>0</v>
      </c>
      <c r="Q71" s="15">
        <f t="shared" si="34"/>
        <v>0</v>
      </c>
      <c r="R71" s="15">
        <f t="shared" si="34"/>
        <v>0</v>
      </c>
      <c r="S71" s="15">
        <f t="shared" si="34"/>
        <v>0</v>
      </c>
      <c r="T71" s="15">
        <f t="shared" si="34"/>
        <v>0</v>
      </c>
    </row>
    <row r="72" spans="1:20" s="15" customFormat="1" ht="11.25">
      <c r="A72" s="40">
        <v>49</v>
      </c>
      <c r="B72" s="13"/>
      <c r="C72" s="33" t="s">
        <v>80</v>
      </c>
      <c r="D72" s="84" t="s">
        <v>321</v>
      </c>
      <c r="E72" s="23"/>
      <c r="F72" s="23"/>
      <c r="G72" s="23"/>
      <c r="H72" s="23"/>
      <c r="I72" s="23"/>
      <c r="J72" s="23"/>
      <c r="K72" s="23"/>
      <c r="L72" s="15">
        <f t="shared" si="33"/>
        <v>0</v>
      </c>
      <c r="N72" s="15">
        <f t="shared" si="34"/>
        <v>0</v>
      </c>
      <c r="O72" s="15">
        <f t="shared" si="34"/>
        <v>0</v>
      </c>
      <c r="P72" s="15">
        <f t="shared" si="34"/>
        <v>0</v>
      </c>
      <c r="Q72" s="15">
        <f t="shared" si="34"/>
        <v>0</v>
      </c>
      <c r="R72" s="15">
        <f t="shared" si="34"/>
        <v>0</v>
      </c>
      <c r="S72" s="15">
        <f t="shared" si="34"/>
        <v>0</v>
      </c>
      <c r="T72" s="15">
        <f t="shared" si="34"/>
        <v>0</v>
      </c>
    </row>
    <row r="73" spans="1:20" s="15" customFormat="1" ht="11.25">
      <c r="A73" s="40">
        <v>50</v>
      </c>
      <c r="B73" s="13"/>
      <c r="C73" s="33" t="s">
        <v>322</v>
      </c>
      <c r="D73" s="86" t="s">
        <v>323</v>
      </c>
      <c r="E73" s="23"/>
      <c r="F73" s="23"/>
      <c r="G73" s="23"/>
      <c r="H73" s="23"/>
      <c r="I73" s="23"/>
      <c r="J73" s="23"/>
      <c r="K73" s="23"/>
      <c r="L73" s="15">
        <f t="shared" si="33"/>
        <v>0</v>
      </c>
      <c r="N73" s="15">
        <f t="shared" si="34"/>
        <v>0</v>
      </c>
      <c r="O73" s="15">
        <f t="shared" si="34"/>
        <v>0</v>
      </c>
      <c r="P73" s="15">
        <f t="shared" si="34"/>
        <v>0</v>
      </c>
      <c r="Q73" s="15">
        <f t="shared" si="34"/>
        <v>0</v>
      </c>
      <c r="R73" s="15">
        <f t="shared" si="34"/>
        <v>0</v>
      </c>
      <c r="S73" s="15">
        <f t="shared" si="34"/>
        <v>0</v>
      </c>
      <c r="T73" s="15">
        <f t="shared" si="34"/>
        <v>0</v>
      </c>
    </row>
    <row r="74" spans="1:20" s="15" customFormat="1" ht="11.25">
      <c r="A74" s="40">
        <v>51</v>
      </c>
      <c r="B74" s="13"/>
      <c r="C74" s="33" t="s">
        <v>78</v>
      </c>
      <c r="D74" s="84" t="s">
        <v>324</v>
      </c>
      <c r="E74" s="23"/>
      <c r="F74" s="23"/>
      <c r="G74" s="23"/>
      <c r="H74" s="23"/>
      <c r="I74" s="23"/>
      <c r="J74" s="23"/>
      <c r="K74" s="23"/>
      <c r="L74" s="15">
        <f t="shared" si="33"/>
        <v>0</v>
      </c>
      <c r="N74" s="15">
        <f t="shared" si="34"/>
        <v>0</v>
      </c>
      <c r="O74" s="15">
        <f t="shared" si="34"/>
        <v>0</v>
      </c>
      <c r="P74" s="15">
        <f t="shared" si="34"/>
        <v>0</v>
      </c>
      <c r="Q74" s="15">
        <f t="shared" si="34"/>
        <v>0</v>
      </c>
      <c r="R74" s="15">
        <f t="shared" si="34"/>
        <v>0</v>
      </c>
      <c r="S74" s="15">
        <f t="shared" si="34"/>
        <v>0</v>
      </c>
      <c r="T74" s="15">
        <f t="shared" si="34"/>
        <v>0</v>
      </c>
    </row>
    <row r="75" spans="1:20" s="15" customFormat="1" ht="11.25">
      <c r="A75" s="40">
        <v>52</v>
      </c>
      <c r="B75" s="13"/>
      <c r="C75" s="33" t="s">
        <v>187</v>
      </c>
      <c r="D75" s="84" t="s">
        <v>325</v>
      </c>
      <c r="E75" s="23"/>
      <c r="F75" s="23"/>
      <c r="G75" s="23"/>
      <c r="H75" s="23"/>
      <c r="I75" s="23"/>
      <c r="J75" s="23"/>
      <c r="K75" s="23"/>
      <c r="L75" s="15">
        <f t="shared" si="33"/>
        <v>0</v>
      </c>
      <c r="N75" s="15">
        <f t="shared" si="34"/>
        <v>0</v>
      </c>
      <c r="O75" s="15">
        <f t="shared" si="34"/>
        <v>0</v>
      </c>
      <c r="P75" s="15">
        <f t="shared" si="34"/>
        <v>0</v>
      </c>
      <c r="Q75" s="15">
        <f t="shared" si="34"/>
        <v>0</v>
      </c>
      <c r="R75" s="15">
        <f t="shared" si="34"/>
        <v>0</v>
      </c>
      <c r="S75" s="15">
        <f t="shared" si="34"/>
        <v>0</v>
      </c>
      <c r="T75" s="15">
        <f t="shared" si="34"/>
        <v>0</v>
      </c>
    </row>
    <row r="76" spans="1:20" s="15" customFormat="1" ht="11.25">
      <c r="A76" s="40">
        <v>53</v>
      </c>
      <c r="B76" s="13"/>
      <c r="C76" s="33" t="s">
        <v>326</v>
      </c>
      <c r="D76" s="84" t="s">
        <v>327</v>
      </c>
      <c r="E76" s="23"/>
      <c r="F76" s="23"/>
      <c r="G76" s="23"/>
      <c r="H76" s="23"/>
      <c r="I76" s="23"/>
      <c r="J76" s="23"/>
      <c r="K76" s="23"/>
      <c r="L76" s="15">
        <f t="shared" si="33"/>
        <v>0</v>
      </c>
      <c r="N76" s="15">
        <f t="shared" si="34"/>
        <v>0</v>
      </c>
      <c r="O76" s="15">
        <f t="shared" si="34"/>
        <v>0</v>
      </c>
      <c r="P76" s="15">
        <f t="shared" si="34"/>
        <v>0</v>
      </c>
      <c r="Q76" s="15">
        <f t="shared" si="34"/>
        <v>0</v>
      </c>
      <c r="R76" s="15">
        <f t="shared" si="34"/>
        <v>0</v>
      </c>
      <c r="S76" s="15">
        <f t="shared" si="34"/>
        <v>0</v>
      </c>
      <c r="T76" s="15">
        <f t="shared" si="34"/>
        <v>0</v>
      </c>
    </row>
    <row r="77" spans="1:12" s="61" customFormat="1" ht="11.25">
      <c r="A77" s="57"/>
      <c r="B77" s="58"/>
      <c r="C77" s="59" t="s">
        <v>139</v>
      </c>
      <c r="D77" s="88" t="s">
        <v>328</v>
      </c>
      <c r="E77" s="60">
        <f aca="true" t="shared" si="35" ref="E77:K77">SUM(N70:N76)</f>
        <v>0</v>
      </c>
      <c r="F77" s="60">
        <f t="shared" si="35"/>
        <v>0</v>
      </c>
      <c r="G77" s="60">
        <f t="shared" si="35"/>
        <v>0</v>
      </c>
      <c r="H77" s="60">
        <f t="shared" si="35"/>
        <v>0</v>
      </c>
      <c r="I77" s="60">
        <f t="shared" si="35"/>
        <v>0</v>
      </c>
      <c r="J77" s="60">
        <f t="shared" si="35"/>
        <v>0</v>
      </c>
      <c r="K77" s="60">
        <f t="shared" si="35"/>
        <v>0</v>
      </c>
      <c r="L77" s="61">
        <f>SUM(L70:L76)</f>
        <v>0</v>
      </c>
    </row>
    <row r="78" spans="1:18" s="22" customFormat="1" ht="11.25">
      <c r="A78" s="43"/>
      <c r="B78" s="19" t="s">
        <v>29</v>
      </c>
      <c r="C78" s="36" t="s">
        <v>18</v>
      </c>
      <c r="D78" s="83" t="s">
        <v>18</v>
      </c>
      <c r="E78" s="20">
        <f>C6*2.1*40</f>
        <v>441.05607</v>
      </c>
      <c r="F78" s="20">
        <f>E78+(E78/40*1.5*10)</f>
        <v>606.45209625</v>
      </c>
      <c r="G78" s="20">
        <f>E78+(E78/40*1.5*20)</f>
        <v>771.8481225</v>
      </c>
      <c r="H78" s="20">
        <f>E78+(E78/40*1.5*32)</f>
        <v>970.323354</v>
      </c>
      <c r="I78" s="20">
        <f>E78/40*1.25*8</f>
        <v>110.2640175</v>
      </c>
      <c r="J78" s="20">
        <f>I78+(I78/8*1.5*2)</f>
        <v>151.6130240625</v>
      </c>
      <c r="K78" s="20">
        <f>I78+(I78/8*1.5*4)</f>
        <v>192.96203062499998</v>
      </c>
      <c r="L78" s="21"/>
      <c r="N78" s="21"/>
      <c r="O78" s="21"/>
      <c r="P78" s="21"/>
      <c r="Q78" s="21"/>
      <c r="R78" s="21"/>
    </row>
    <row r="79" spans="1:20" s="15" customFormat="1" ht="11.25">
      <c r="A79" s="40">
        <v>54</v>
      </c>
      <c r="B79" s="13"/>
      <c r="C79" s="33" t="s">
        <v>72</v>
      </c>
      <c r="D79" s="84" t="s">
        <v>329</v>
      </c>
      <c r="E79" s="23"/>
      <c r="F79" s="23"/>
      <c r="G79" s="23"/>
      <c r="H79" s="23"/>
      <c r="I79" s="23"/>
      <c r="J79" s="23"/>
      <c r="K79" s="23"/>
      <c r="L79" s="15">
        <f aca="true" t="shared" si="36" ref="L79:L87">SUM(N79:T79)</f>
        <v>0</v>
      </c>
      <c r="N79" s="15">
        <f aca="true" t="shared" si="37" ref="N79:N87">SUM(E$78)*E79</f>
        <v>0</v>
      </c>
      <c r="O79" s="15">
        <f aca="true" t="shared" si="38" ref="O79:O87">SUM(F$78)*F79</f>
        <v>0</v>
      </c>
      <c r="P79" s="15">
        <f aca="true" t="shared" si="39" ref="P79:P87">SUM(G$78)*G79</f>
        <v>0</v>
      </c>
      <c r="Q79" s="15">
        <f aca="true" t="shared" si="40" ref="Q79:Q87">SUM(H$78)*H79</f>
        <v>0</v>
      </c>
      <c r="R79" s="15">
        <f aca="true" t="shared" si="41" ref="R79:R87">SUM(I$78)*I79</f>
        <v>0</v>
      </c>
      <c r="S79" s="15">
        <f aca="true" t="shared" si="42" ref="S79:S87">SUM(J$78)*J79</f>
        <v>0</v>
      </c>
      <c r="T79" s="15">
        <f aca="true" t="shared" si="43" ref="T79:T87">SUM(K$78)*K79</f>
        <v>0</v>
      </c>
    </row>
    <row r="80" spans="1:20" s="15" customFormat="1" ht="11.25">
      <c r="A80" s="40">
        <v>55</v>
      </c>
      <c r="B80" s="13"/>
      <c r="C80" s="33" t="s">
        <v>330</v>
      </c>
      <c r="D80" s="84" t="s">
        <v>331</v>
      </c>
      <c r="E80" s="23"/>
      <c r="F80" s="23"/>
      <c r="G80" s="23"/>
      <c r="H80" s="23"/>
      <c r="I80" s="23"/>
      <c r="J80" s="23"/>
      <c r="K80" s="23"/>
      <c r="L80" s="15">
        <f t="shared" si="36"/>
        <v>0</v>
      </c>
      <c r="N80" s="15">
        <f t="shared" si="37"/>
        <v>0</v>
      </c>
      <c r="O80" s="15">
        <f t="shared" si="38"/>
        <v>0</v>
      </c>
      <c r="P80" s="15">
        <f t="shared" si="39"/>
        <v>0</v>
      </c>
      <c r="Q80" s="15">
        <f t="shared" si="40"/>
        <v>0</v>
      </c>
      <c r="R80" s="15">
        <f t="shared" si="41"/>
        <v>0</v>
      </c>
      <c r="S80" s="15">
        <f t="shared" si="42"/>
        <v>0</v>
      </c>
      <c r="T80" s="15">
        <f t="shared" si="43"/>
        <v>0</v>
      </c>
    </row>
    <row r="81" spans="1:20" s="15" customFormat="1" ht="11.25">
      <c r="A81" s="40">
        <v>56</v>
      </c>
      <c r="B81" s="13"/>
      <c r="C81" s="33" t="s">
        <v>213</v>
      </c>
      <c r="D81" s="86" t="s">
        <v>332</v>
      </c>
      <c r="E81" s="23"/>
      <c r="F81" s="23"/>
      <c r="G81" s="23"/>
      <c r="H81" s="23"/>
      <c r="I81" s="23"/>
      <c r="J81" s="23"/>
      <c r="K81" s="23"/>
      <c r="L81" s="15">
        <f t="shared" si="36"/>
        <v>0</v>
      </c>
      <c r="N81" s="15">
        <f t="shared" si="37"/>
        <v>0</v>
      </c>
      <c r="O81" s="15">
        <f t="shared" si="38"/>
        <v>0</v>
      </c>
      <c r="P81" s="15">
        <f t="shared" si="39"/>
        <v>0</v>
      </c>
      <c r="Q81" s="15">
        <f t="shared" si="40"/>
        <v>0</v>
      </c>
      <c r="R81" s="15">
        <f t="shared" si="41"/>
        <v>0</v>
      </c>
      <c r="S81" s="15">
        <f t="shared" si="42"/>
        <v>0</v>
      </c>
      <c r="T81" s="15">
        <f t="shared" si="43"/>
        <v>0</v>
      </c>
    </row>
    <row r="82" spans="1:20" s="15" customFormat="1" ht="11.25">
      <c r="A82" s="40">
        <v>57</v>
      </c>
      <c r="B82" s="13"/>
      <c r="C82" s="33" t="s">
        <v>167</v>
      </c>
      <c r="D82" s="84" t="s">
        <v>333</v>
      </c>
      <c r="E82" s="23"/>
      <c r="F82" s="23"/>
      <c r="G82" s="23"/>
      <c r="H82" s="23"/>
      <c r="I82" s="23"/>
      <c r="J82" s="23"/>
      <c r="K82" s="23"/>
      <c r="L82" s="15">
        <f t="shared" si="36"/>
        <v>0</v>
      </c>
      <c r="N82" s="15">
        <f t="shared" si="37"/>
        <v>0</v>
      </c>
      <c r="O82" s="15">
        <f t="shared" si="38"/>
        <v>0</v>
      </c>
      <c r="P82" s="15">
        <f t="shared" si="39"/>
        <v>0</v>
      </c>
      <c r="Q82" s="15">
        <f t="shared" si="40"/>
        <v>0</v>
      </c>
      <c r="R82" s="15">
        <f t="shared" si="41"/>
        <v>0</v>
      </c>
      <c r="S82" s="15">
        <f t="shared" si="42"/>
        <v>0</v>
      </c>
      <c r="T82" s="15">
        <f t="shared" si="43"/>
        <v>0</v>
      </c>
    </row>
    <row r="83" spans="1:20" s="15" customFormat="1" ht="11.25">
      <c r="A83" s="40">
        <v>58</v>
      </c>
      <c r="B83" s="13"/>
      <c r="C83" s="33" t="s">
        <v>212</v>
      </c>
      <c r="D83" s="84" t="s">
        <v>334</v>
      </c>
      <c r="E83" s="23"/>
      <c r="F83" s="23"/>
      <c r="G83" s="23"/>
      <c r="H83" s="23"/>
      <c r="I83" s="23"/>
      <c r="J83" s="23"/>
      <c r="K83" s="23"/>
      <c r="L83" s="15">
        <f t="shared" si="36"/>
        <v>0</v>
      </c>
      <c r="N83" s="15">
        <f t="shared" si="37"/>
        <v>0</v>
      </c>
      <c r="O83" s="15">
        <f t="shared" si="38"/>
        <v>0</v>
      </c>
      <c r="P83" s="15">
        <f t="shared" si="39"/>
        <v>0</v>
      </c>
      <c r="Q83" s="15">
        <f t="shared" si="40"/>
        <v>0</v>
      </c>
      <c r="R83" s="15">
        <f t="shared" si="41"/>
        <v>0</v>
      </c>
      <c r="S83" s="15">
        <f t="shared" si="42"/>
        <v>0</v>
      </c>
      <c r="T83" s="15">
        <f t="shared" si="43"/>
        <v>0</v>
      </c>
    </row>
    <row r="84" spans="1:20" s="15" customFormat="1" ht="11.25">
      <c r="A84" s="40">
        <v>59</v>
      </c>
      <c r="B84" s="13"/>
      <c r="C84" s="33" t="s">
        <v>86</v>
      </c>
      <c r="D84" s="84" t="s">
        <v>335</v>
      </c>
      <c r="E84" s="23"/>
      <c r="F84" s="23"/>
      <c r="G84" s="23"/>
      <c r="H84" s="23"/>
      <c r="I84" s="23"/>
      <c r="J84" s="23"/>
      <c r="K84" s="23"/>
      <c r="L84" s="15">
        <f t="shared" si="36"/>
        <v>0</v>
      </c>
      <c r="N84" s="15">
        <f t="shared" si="37"/>
        <v>0</v>
      </c>
      <c r="O84" s="15">
        <f t="shared" si="38"/>
        <v>0</v>
      </c>
      <c r="P84" s="15">
        <f t="shared" si="39"/>
        <v>0</v>
      </c>
      <c r="Q84" s="15">
        <f t="shared" si="40"/>
        <v>0</v>
      </c>
      <c r="R84" s="15">
        <f t="shared" si="41"/>
        <v>0</v>
      </c>
      <c r="S84" s="15">
        <f t="shared" si="42"/>
        <v>0</v>
      </c>
      <c r="T84" s="15">
        <f t="shared" si="43"/>
        <v>0</v>
      </c>
    </row>
    <row r="85" spans="1:20" s="15" customFormat="1" ht="11.25">
      <c r="A85" s="40">
        <v>60</v>
      </c>
      <c r="B85" s="13"/>
      <c r="C85" s="33" t="s">
        <v>336</v>
      </c>
      <c r="D85" s="86" t="s">
        <v>337</v>
      </c>
      <c r="E85" s="23"/>
      <c r="F85" s="23"/>
      <c r="G85" s="23"/>
      <c r="H85" s="23"/>
      <c r="I85" s="23"/>
      <c r="J85" s="23"/>
      <c r="K85" s="23"/>
      <c r="L85" s="15">
        <f t="shared" si="36"/>
        <v>0</v>
      </c>
      <c r="N85" s="15">
        <f t="shared" si="37"/>
        <v>0</v>
      </c>
      <c r="O85" s="15">
        <f t="shared" si="38"/>
        <v>0</v>
      </c>
      <c r="P85" s="15">
        <f t="shared" si="39"/>
        <v>0</v>
      </c>
      <c r="Q85" s="15">
        <f t="shared" si="40"/>
        <v>0</v>
      </c>
      <c r="R85" s="15">
        <f t="shared" si="41"/>
        <v>0</v>
      </c>
      <c r="S85" s="15">
        <f t="shared" si="42"/>
        <v>0</v>
      </c>
      <c r="T85" s="15">
        <f t="shared" si="43"/>
        <v>0</v>
      </c>
    </row>
    <row r="86" spans="1:20" s="15" customFormat="1" ht="11.25">
      <c r="A86" s="40">
        <v>61</v>
      </c>
      <c r="B86" s="13"/>
      <c r="C86" s="33" t="s">
        <v>338</v>
      </c>
      <c r="D86" s="84" t="s">
        <v>339</v>
      </c>
      <c r="E86" s="23"/>
      <c r="F86" s="23"/>
      <c r="G86" s="23"/>
      <c r="H86" s="23"/>
      <c r="I86" s="23"/>
      <c r="J86" s="23"/>
      <c r="K86" s="23"/>
      <c r="L86" s="15">
        <f t="shared" si="36"/>
        <v>0</v>
      </c>
      <c r="N86" s="15">
        <f t="shared" si="37"/>
        <v>0</v>
      </c>
      <c r="O86" s="15">
        <f t="shared" si="38"/>
        <v>0</v>
      </c>
      <c r="P86" s="15">
        <f t="shared" si="39"/>
        <v>0</v>
      </c>
      <c r="Q86" s="15">
        <f t="shared" si="40"/>
        <v>0</v>
      </c>
      <c r="R86" s="15">
        <f t="shared" si="41"/>
        <v>0</v>
      </c>
      <c r="S86" s="15">
        <f t="shared" si="42"/>
        <v>0</v>
      </c>
      <c r="T86" s="15">
        <f t="shared" si="43"/>
        <v>0</v>
      </c>
    </row>
    <row r="87" spans="1:20" s="15" customFormat="1" ht="11.25">
      <c r="A87" s="40">
        <v>62</v>
      </c>
      <c r="B87" s="13"/>
      <c r="C87" s="33" t="s">
        <v>231</v>
      </c>
      <c r="D87" s="84" t="s">
        <v>340</v>
      </c>
      <c r="E87" s="23"/>
      <c r="F87" s="23"/>
      <c r="G87" s="23"/>
      <c r="H87" s="23"/>
      <c r="I87" s="23"/>
      <c r="J87" s="23"/>
      <c r="K87" s="23"/>
      <c r="L87" s="15">
        <f t="shared" si="36"/>
        <v>0</v>
      </c>
      <c r="N87" s="15">
        <f t="shared" si="37"/>
        <v>0</v>
      </c>
      <c r="O87" s="15">
        <f t="shared" si="38"/>
        <v>0</v>
      </c>
      <c r="P87" s="15">
        <f t="shared" si="39"/>
        <v>0</v>
      </c>
      <c r="Q87" s="15">
        <f t="shared" si="40"/>
        <v>0</v>
      </c>
      <c r="R87" s="15">
        <f t="shared" si="41"/>
        <v>0</v>
      </c>
      <c r="S87" s="15">
        <f t="shared" si="42"/>
        <v>0</v>
      </c>
      <c r="T87" s="15">
        <f t="shared" si="43"/>
        <v>0</v>
      </c>
    </row>
    <row r="88" spans="1:12" s="61" customFormat="1" ht="11.25">
      <c r="A88" s="57"/>
      <c r="B88" s="58"/>
      <c r="C88" s="59" t="s">
        <v>138</v>
      </c>
      <c r="D88" s="88" t="s">
        <v>341</v>
      </c>
      <c r="E88" s="60">
        <f aca="true" t="shared" si="44" ref="E88:K88">SUM(N79:N87)</f>
        <v>0</v>
      </c>
      <c r="F88" s="60">
        <f t="shared" si="44"/>
        <v>0</v>
      </c>
      <c r="G88" s="60">
        <f t="shared" si="44"/>
        <v>0</v>
      </c>
      <c r="H88" s="60">
        <f t="shared" si="44"/>
        <v>0</v>
      </c>
      <c r="I88" s="60">
        <f t="shared" si="44"/>
        <v>0</v>
      </c>
      <c r="J88" s="60">
        <f t="shared" si="44"/>
        <v>0</v>
      </c>
      <c r="K88" s="60">
        <f t="shared" si="44"/>
        <v>0</v>
      </c>
      <c r="L88" s="61">
        <f>SUM(L79:L87)</f>
        <v>0</v>
      </c>
    </row>
    <row r="89" spans="1:18" s="22" customFormat="1" ht="11.25">
      <c r="A89" s="43"/>
      <c r="B89" s="19" t="s">
        <v>30</v>
      </c>
      <c r="C89" s="36" t="s">
        <v>19</v>
      </c>
      <c r="D89" s="83" t="s">
        <v>19</v>
      </c>
      <c r="E89" s="20">
        <f>C6*2.27*40</f>
        <v>476.76060899999993</v>
      </c>
      <c r="F89" s="20">
        <f>E89+(E89/40*1.5*10)</f>
        <v>655.5458373749999</v>
      </c>
      <c r="G89" s="20">
        <f>E89+(E89/40*1.5*20)</f>
        <v>834.3310657499999</v>
      </c>
      <c r="H89" s="20">
        <f>E89+(E89/40*1.5*32)</f>
        <v>1048.8733398</v>
      </c>
      <c r="I89" s="20">
        <f>E89/40*1.25*8</f>
        <v>119.19015224999998</v>
      </c>
      <c r="J89" s="20">
        <f>I89+(I89/8*1.5*2)</f>
        <v>163.88645934374998</v>
      </c>
      <c r="K89" s="20">
        <f>I89+(I89/8*1.5*4)</f>
        <v>208.58276643749997</v>
      </c>
      <c r="L89" s="21"/>
      <c r="N89" s="21"/>
      <c r="O89" s="21"/>
      <c r="P89" s="21"/>
      <c r="Q89" s="21"/>
      <c r="R89" s="21"/>
    </row>
    <row r="90" spans="1:20" s="15" customFormat="1" ht="11.25">
      <c r="A90" s="40">
        <v>63</v>
      </c>
      <c r="B90" s="13"/>
      <c r="C90" s="33" t="s">
        <v>54</v>
      </c>
      <c r="D90" s="84" t="s">
        <v>342</v>
      </c>
      <c r="E90" s="23"/>
      <c r="F90" s="23"/>
      <c r="G90" s="23"/>
      <c r="H90" s="23"/>
      <c r="I90" s="23"/>
      <c r="J90" s="23"/>
      <c r="K90" s="23"/>
      <c r="L90" s="15">
        <f>SUM(N90:T90)</f>
        <v>0</v>
      </c>
      <c r="N90" s="15">
        <f aca="true" t="shared" si="45" ref="N90:T92">SUM(E$89)*E90</f>
        <v>0</v>
      </c>
      <c r="O90" s="15">
        <f t="shared" si="45"/>
        <v>0</v>
      </c>
      <c r="P90" s="15">
        <f t="shared" si="45"/>
        <v>0</v>
      </c>
      <c r="Q90" s="15">
        <f t="shared" si="45"/>
        <v>0</v>
      </c>
      <c r="R90" s="15">
        <f t="shared" si="45"/>
        <v>0</v>
      </c>
      <c r="S90" s="15">
        <f t="shared" si="45"/>
        <v>0</v>
      </c>
      <c r="T90" s="15">
        <f t="shared" si="45"/>
        <v>0</v>
      </c>
    </row>
    <row r="91" spans="1:20" s="15" customFormat="1" ht="11.25">
      <c r="A91" s="40">
        <v>64</v>
      </c>
      <c r="B91" s="13"/>
      <c r="C91" s="33" t="s">
        <v>343</v>
      </c>
      <c r="D91" s="84" t="s">
        <v>344</v>
      </c>
      <c r="E91" s="23"/>
      <c r="F91" s="23"/>
      <c r="G91" s="23"/>
      <c r="H91" s="23"/>
      <c r="I91" s="23"/>
      <c r="J91" s="23"/>
      <c r="K91" s="23"/>
      <c r="L91" s="15">
        <f>SUM(N91:T91)</f>
        <v>0</v>
      </c>
      <c r="N91" s="15">
        <f t="shared" si="45"/>
        <v>0</v>
      </c>
      <c r="O91" s="15">
        <f t="shared" si="45"/>
        <v>0</v>
      </c>
      <c r="P91" s="15">
        <f t="shared" si="45"/>
        <v>0</v>
      </c>
      <c r="Q91" s="15">
        <f t="shared" si="45"/>
        <v>0</v>
      </c>
      <c r="R91" s="15">
        <f t="shared" si="45"/>
        <v>0</v>
      </c>
      <c r="S91" s="15">
        <f t="shared" si="45"/>
        <v>0</v>
      </c>
      <c r="T91" s="15">
        <f t="shared" si="45"/>
        <v>0</v>
      </c>
    </row>
    <row r="92" spans="1:20" s="15" customFormat="1" ht="11.25">
      <c r="A92" s="40">
        <v>65</v>
      </c>
      <c r="B92" s="13"/>
      <c r="C92" s="33" t="s">
        <v>217</v>
      </c>
      <c r="D92" s="86" t="s">
        <v>345</v>
      </c>
      <c r="E92" s="23"/>
      <c r="F92" s="23"/>
      <c r="G92" s="23"/>
      <c r="H92" s="23"/>
      <c r="I92" s="23"/>
      <c r="J92" s="23"/>
      <c r="K92" s="23"/>
      <c r="L92" s="15">
        <f>SUM(N92:T92)</f>
        <v>0</v>
      </c>
      <c r="N92" s="15">
        <f t="shared" si="45"/>
        <v>0</v>
      </c>
      <c r="O92" s="15">
        <f t="shared" si="45"/>
        <v>0</v>
      </c>
      <c r="P92" s="15">
        <f t="shared" si="45"/>
        <v>0</v>
      </c>
      <c r="Q92" s="15">
        <f t="shared" si="45"/>
        <v>0</v>
      </c>
      <c r="R92" s="15">
        <f t="shared" si="45"/>
        <v>0</v>
      </c>
      <c r="S92" s="15">
        <f t="shared" si="45"/>
        <v>0</v>
      </c>
      <c r="T92" s="15">
        <f t="shared" si="45"/>
        <v>0</v>
      </c>
    </row>
    <row r="93" spans="1:12" s="61" customFormat="1" ht="11.25">
      <c r="A93" s="57"/>
      <c r="B93" s="58"/>
      <c r="C93" s="59" t="s">
        <v>137</v>
      </c>
      <c r="D93" s="88" t="s">
        <v>346</v>
      </c>
      <c r="E93" s="60">
        <f aca="true" t="shared" si="46" ref="E93:K93">SUM(N90:N92)</f>
        <v>0</v>
      </c>
      <c r="F93" s="60">
        <f t="shared" si="46"/>
        <v>0</v>
      </c>
      <c r="G93" s="60">
        <f t="shared" si="46"/>
        <v>0</v>
      </c>
      <c r="H93" s="60">
        <f t="shared" si="46"/>
        <v>0</v>
      </c>
      <c r="I93" s="60">
        <f t="shared" si="46"/>
        <v>0</v>
      </c>
      <c r="J93" s="60">
        <f t="shared" si="46"/>
        <v>0</v>
      </c>
      <c r="K93" s="60">
        <f t="shared" si="46"/>
        <v>0</v>
      </c>
      <c r="L93" s="61">
        <f>SUM(L90:L92)</f>
        <v>0</v>
      </c>
    </row>
    <row r="94" spans="1:18" s="22" customFormat="1" ht="11.25">
      <c r="A94" s="43"/>
      <c r="B94" s="19">
        <v>12</v>
      </c>
      <c r="C94" s="89" t="s">
        <v>20</v>
      </c>
      <c r="D94" s="90" t="s">
        <v>20</v>
      </c>
      <c r="E94" s="20">
        <f>C6*2.56*40</f>
        <v>537.6683519999999</v>
      </c>
      <c r="F94" s="20">
        <f>E94+(E94/40*1.5*10)</f>
        <v>739.2939839999999</v>
      </c>
      <c r="G94" s="20">
        <f>E94+(E94/40*1.5*20)</f>
        <v>940.9196159999998</v>
      </c>
      <c r="H94" s="20">
        <f>E94+(E94/40*1.5*32)</f>
        <v>1182.8703743999997</v>
      </c>
      <c r="I94" s="20">
        <f>E94/40*1.25*8</f>
        <v>134.41708799999998</v>
      </c>
      <c r="J94" s="20">
        <f>I94+(I94/8*1.5*2)</f>
        <v>184.82349599999998</v>
      </c>
      <c r="K94" s="20">
        <f>I94+(I94/8*1.5*4)</f>
        <v>235.22990399999998</v>
      </c>
      <c r="L94" s="21"/>
      <c r="N94" s="21"/>
      <c r="O94" s="21"/>
      <c r="P94" s="21"/>
      <c r="Q94" s="21"/>
      <c r="R94" s="21"/>
    </row>
    <row r="95" spans="1:20" s="15" customFormat="1" ht="11.25">
      <c r="A95" s="40">
        <v>66</v>
      </c>
      <c r="B95" s="13"/>
      <c r="C95" s="33" t="s">
        <v>214</v>
      </c>
      <c r="D95" s="84" t="s">
        <v>347</v>
      </c>
      <c r="E95" s="23"/>
      <c r="F95" s="23"/>
      <c r="G95" s="23"/>
      <c r="H95" s="23"/>
      <c r="I95" s="23"/>
      <c r="J95" s="23"/>
      <c r="K95" s="23"/>
      <c r="L95" s="15">
        <f>SUM(N95:T95)</f>
        <v>0</v>
      </c>
      <c r="N95" s="15">
        <f aca="true" t="shared" si="47" ref="N95:N103">SUM(E$94)*E95</f>
        <v>0</v>
      </c>
      <c r="O95" s="15">
        <f aca="true" t="shared" si="48" ref="O95:O103">SUM(F$94)*F95</f>
        <v>0</v>
      </c>
      <c r="P95" s="15">
        <f aca="true" t="shared" si="49" ref="P95:P103">SUM(G$94)*G95</f>
        <v>0</v>
      </c>
      <c r="Q95" s="15">
        <f aca="true" t="shared" si="50" ref="Q95:Q103">SUM(H$94)*H95</f>
        <v>0</v>
      </c>
      <c r="R95" s="15">
        <f aca="true" t="shared" si="51" ref="R95:R103">SUM(I$94)*I95</f>
        <v>0</v>
      </c>
      <c r="S95" s="15">
        <f aca="true" t="shared" si="52" ref="S95:S103">SUM(J$94)*J95</f>
        <v>0</v>
      </c>
      <c r="T95" s="15">
        <f aca="true" t="shared" si="53" ref="T95:T103">SUM(K$94)*K95</f>
        <v>0</v>
      </c>
    </row>
    <row r="96" spans="1:20" s="15" customFormat="1" ht="11.25">
      <c r="A96" s="40">
        <v>67</v>
      </c>
      <c r="B96" s="13"/>
      <c r="C96" s="33" t="s">
        <v>215</v>
      </c>
      <c r="D96" s="86" t="s">
        <v>348</v>
      </c>
      <c r="E96" s="23"/>
      <c r="F96" s="23"/>
      <c r="G96" s="23"/>
      <c r="H96" s="23"/>
      <c r="I96" s="23"/>
      <c r="J96" s="23"/>
      <c r="K96" s="23"/>
      <c r="L96" s="15">
        <f>SUM(N96:T96)</f>
        <v>0</v>
      </c>
      <c r="N96" s="15">
        <f t="shared" si="47"/>
        <v>0</v>
      </c>
      <c r="O96" s="15">
        <f t="shared" si="48"/>
        <v>0</v>
      </c>
      <c r="P96" s="15">
        <f t="shared" si="49"/>
        <v>0</v>
      </c>
      <c r="Q96" s="15">
        <f t="shared" si="50"/>
        <v>0</v>
      </c>
      <c r="R96" s="15">
        <f t="shared" si="51"/>
        <v>0</v>
      </c>
      <c r="S96" s="15">
        <f t="shared" si="52"/>
        <v>0</v>
      </c>
      <c r="T96" s="15">
        <f t="shared" si="53"/>
        <v>0</v>
      </c>
    </row>
    <row r="97" spans="1:20" s="15" customFormat="1" ht="11.25">
      <c r="A97" s="40">
        <v>68</v>
      </c>
      <c r="B97" s="13"/>
      <c r="C97" s="33" t="s">
        <v>216</v>
      </c>
      <c r="D97" s="86" t="s">
        <v>349</v>
      </c>
      <c r="E97" s="23"/>
      <c r="F97" s="23"/>
      <c r="G97" s="23"/>
      <c r="H97" s="23"/>
      <c r="I97" s="23"/>
      <c r="J97" s="23"/>
      <c r="K97" s="23"/>
      <c r="L97" s="15">
        <f>SUM(N97:T97)</f>
        <v>0</v>
      </c>
      <c r="N97" s="15">
        <f t="shared" si="47"/>
        <v>0</v>
      </c>
      <c r="O97" s="15">
        <f t="shared" si="48"/>
        <v>0</v>
      </c>
      <c r="P97" s="15">
        <f t="shared" si="49"/>
        <v>0</v>
      </c>
      <c r="Q97" s="15">
        <f t="shared" si="50"/>
        <v>0</v>
      </c>
      <c r="R97" s="15">
        <f t="shared" si="51"/>
        <v>0</v>
      </c>
      <c r="S97" s="15">
        <f t="shared" si="52"/>
        <v>0</v>
      </c>
      <c r="T97" s="15">
        <f t="shared" si="53"/>
        <v>0</v>
      </c>
    </row>
    <row r="98" spans="1:20" s="15" customFormat="1" ht="11.25">
      <c r="A98" s="40">
        <v>69</v>
      </c>
      <c r="B98" s="13"/>
      <c r="C98" s="33" t="s">
        <v>184</v>
      </c>
      <c r="D98" s="84" t="s">
        <v>350</v>
      </c>
      <c r="E98" s="23"/>
      <c r="F98" s="23"/>
      <c r="G98" s="23"/>
      <c r="H98" s="23"/>
      <c r="I98" s="23"/>
      <c r="J98" s="23"/>
      <c r="K98" s="23"/>
      <c r="L98" s="15">
        <f>SUM(N98:T98)</f>
        <v>0</v>
      </c>
      <c r="N98" s="15">
        <f t="shared" si="47"/>
        <v>0</v>
      </c>
      <c r="O98" s="15">
        <f t="shared" si="48"/>
        <v>0</v>
      </c>
      <c r="P98" s="15">
        <f t="shared" si="49"/>
        <v>0</v>
      </c>
      <c r="Q98" s="15">
        <f t="shared" si="50"/>
        <v>0</v>
      </c>
      <c r="R98" s="15">
        <f t="shared" si="51"/>
        <v>0</v>
      </c>
      <c r="S98" s="15">
        <f t="shared" si="52"/>
        <v>0</v>
      </c>
      <c r="T98" s="15">
        <f t="shared" si="53"/>
        <v>0</v>
      </c>
    </row>
    <row r="99" spans="1:20" s="15" customFormat="1" ht="11.25">
      <c r="A99" s="40">
        <v>70</v>
      </c>
      <c r="B99" s="13"/>
      <c r="C99" s="33" t="s">
        <v>351</v>
      </c>
      <c r="D99" s="84" t="s">
        <v>352</v>
      </c>
      <c r="E99" s="23"/>
      <c r="F99" s="23"/>
      <c r="G99" s="23"/>
      <c r="H99" s="23"/>
      <c r="I99" s="23"/>
      <c r="J99" s="23"/>
      <c r="K99" s="23"/>
      <c r="L99" s="15">
        <f>SUM(N99:T99)</f>
        <v>0</v>
      </c>
      <c r="N99" s="15">
        <f t="shared" si="47"/>
        <v>0</v>
      </c>
      <c r="O99" s="15">
        <f t="shared" si="48"/>
        <v>0</v>
      </c>
      <c r="P99" s="15">
        <f t="shared" si="49"/>
        <v>0</v>
      </c>
      <c r="Q99" s="15">
        <f t="shared" si="50"/>
        <v>0</v>
      </c>
      <c r="R99" s="15">
        <f t="shared" si="51"/>
        <v>0</v>
      </c>
      <c r="S99" s="15">
        <f t="shared" si="52"/>
        <v>0</v>
      </c>
      <c r="T99" s="15">
        <f t="shared" si="53"/>
        <v>0</v>
      </c>
    </row>
    <row r="100" spans="1:20" s="15" customFormat="1" ht="11.25">
      <c r="A100" s="40">
        <v>71</v>
      </c>
      <c r="B100" s="13"/>
      <c r="C100" s="33" t="s">
        <v>353</v>
      </c>
      <c r="D100" s="84" t="s">
        <v>354</v>
      </c>
      <c r="E100" s="14"/>
      <c r="F100" s="14"/>
      <c r="G100" s="14"/>
      <c r="H100" s="14"/>
      <c r="I100" s="14"/>
      <c r="J100" s="14"/>
      <c r="K100" s="14"/>
      <c r="L100" s="15">
        <f>SUM(E100:K100)</f>
        <v>0</v>
      </c>
      <c r="N100" s="15">
        <f t="shared" si="47"/>
        <v>0</v>
      </c>
      <c r="O100" s="15">
        <f t="shared" si="48"/>
        <v>0</v>
      </c>
      <c r="P100" s="15">
        <f t="shared" si="49"/>
        <v>0</v>
      </c>
      <c r="Q100" s="15">
        <f t="shared" si="50"/>
        <v>0</v>
      </c>
      <c r="R100" s="15">
        <f t="shared" si="51"/>
        <v>0</v>
      </c>
      <c r="S100" s="15">
        <f t="shared" si="52"/>
        <v>0</v>
      </c>
      <c r="T100" s="15">
        <f t="shared" si="53"/>
        <v>0</v>
      </c>
    </row>
    <row r="101" spans="1:20" s="15" customFormat="1" ht="11.25">
      <c r="A101" s="40">
        <v>72</v>
      </c>
      <c r="B101" s="13"/>
      <c r="C101" s="33" t="s">
        <v>114</v>
      </c>
      <c r="D101" s="84" t="s">
        <v>355</v>
      </c>
      <c r="E101" s="23"/>
      <c r="F101" s="23"/>
      <c r="G101" s="23"/>
      <c r="H101" s="23"/>
      <c r="I101" s="23"/>
      <c r="J101" s="23"/>
      <c r="K101" s="23"/>
      <c r="L101" s="15">
        <f>SUM(N101:T101)</f>
        <v>0</v>
      </c>
      <c r="N101" s="15">
        <f t="shared" si="47"/>
        <v>0</v>
      </c>
      <c r="O101" s="15">
        <f t="shared" si="48"/>
        <v>0</v>
      </c>
      <c r="P101" s="15">
        <f t="shared" si="49"/>
        <v>0</v>
      </c>
      <c r="Q101" s="15">
        <f t="shared" si="50"/>
        <v>0</v>
      </c>
      <c r="R101" s="15">
        <f t="shared" si="51"/>
        <v>0</v>
      </c>
      <c r="S101" s="15">
        <f t="shared" si="52"/>
        <v>0</v>
      </c>
      <c r="T101" s="15">
        <f t="shared" si="53"/>
        <v>0</v>
      </c>
    </row>
    <row r="102" spans="1:20" s="15" customFormat="1" ht="11.25">
      <c r="A102" s="40">
        <v>73</v>
      </c>
      <c r="B102" s="13"/>
      <c r="C102" s="33" t="s">
        <v>74</v>
      </c>
      <c r="D102" s="86" t="s">
        <v>356</v>
      </c>
      <c r="E102" s="23"/>
      <c r="F102" s="23"/>
      <c r="G102" s="23"/>
      <c r="H102" s="23"/>
      <c r="I102" s="23"/>
      <c r="J102" s="23"/>
      <c r="K102" s="23"/>
      <c r="L102" s="15">
        <f>SUM(N102:T102)</f>
        <v>0</v>
      </c>
      <c r="N102" s="15">
        <f t="shared" si="47"/>
        <v>0</v>
      </c>
      <c r="O102" s="15">
        <f t="shared" si="48"/>
        <v>0</v>
      </c>
      <c r="P102" s="15">
        <f t="shared" si="49"/>
        <v>0</v>
      </c>
      <c r="Q102" s="15">
        <f t="shared" si="50"/>
        <v>0</v>
      </c>
      <c r="R102" s="15">
        <f t="shared" si="51"/>
        <v>0</v>
      </c>
      <c r="S102" s="15">
        <f t="shared" si="52"/>
        <v>0</v>
      </c>
      <c r="T102" s="15">
        <f t="shared" si="53"/>
        <v>0</v>
      </c>
    </row>
    <row r="103" spans="1:20" s="15" customFormat="1" ht="11.25">
      <c r="A103" s="40">
        <v>74</v>
      </c>
      <c r="B103" s="13"/>
      <c r="C103" s="33" t="s">
        <v>357</v>
      </c>
      <c r="D103" s="86" t="s">
        <v>358</v>
      </c>
      <c r="E103" s="23"/>
      <c r="F103" s="23"/>
      <c r="G103" s="23"/>
      <c r="H103" s="23"/>
      <c r="I103" s="23"/>
      <c r="J103" s="23"/>
      <c r="K103" s="23"/>
      <c r="L103" s="15">
        <f>SUM(N103:T103)</f>
        <v>0</v>
      </c>
      <c r="N103" s="15">
        <f t="shared" si="47"/>
        <v>0</v>
      </c>
      <c r="O103" s="15">
        <f t="shared" si="48"/>
        <v>0</v>
      </c>
      <c r="P103" s="15">
        <f t="shared" si="49"/>
        <v>0</v>
      </c>
      <c r="Q103" s="15">
        <f t="shared" si="50"/>
        <v>0</v>
      </c>
      <c r="R103" s="15">
        <f t="shared" si="51"/>
        <v>0</v>
      </c>
      <c r="S103" s="15">
        <f t="shared" si="52"/>
        <v>0</v>
      </c>
      <c r="T103" s="15">
        <f t="shared" si="53"/>
        <v>0</v>
      </c>
    </row>
    <row r="104" spans="1:12" s="61" customFormat="1" ht="11.25">
      <c r="A104" s="57"/>
      <c r="B104" s="58"/>
      <c r="C104" s="59" t="s">
        <v>136</v>
      </c>
      <c r="D104" s="88" t="s">
        <v>359</v>
      </c>
      <c r="E104" s="60">
        <f aca="true" t="shared" si="54" ref="E104:K104">SUM(N95:N103)</f>
        <v>0</v>
      </c>
      <c r="F104" s="60">
        <f t="shared" si="54"/>
        <v>0</v>
      </c>
      <c r="G104" s="60">
        <f t="shared" si="54"/>
        <v>0</v>
      </c>
      <c r="H104" s="60">
        <f t="shared" si="54"/>
        <v>0</v>
      </c>
      <c r="I104" s="60">
        <f t="shared" si="54"/>
        <v>0</v>
      </c>
      <c r="J104" s="60">
        <f t="shared" si="54"/>
        <v>0</v>
      </c>
      <c r="K104" s="60">
        <f t="shared" si="54"/>
        <v>0</v>
      </c>
      <c r="L104" s="61">
        <f>SUM(L95:L103)</f>
        <v>0</v>
      </c>
    </row>
    <row r="105" spans="1:11" s="96" customFormat="1" ht="11.25">
      <c r="A105" s="91"/>
      <c r="B105" s="92"/>
      <c r="C105" s="93"/>
      <c r="D105" s="94"/>
      <c r="E105" s="95"/>
      <c r="F105" s="95"/>
      <c r="G105" s="95"/>
      <c r="H105" s="95"/>
      <c r="I105" s="95"/>
      <c r="J105" s="95"/>
      <c r="K105" s="95"/>
    </row>
    <row r="106" spans="1:12" s="22" customFormat="1" ht="11.25">
      <c r="A106" s="43"/>
      <c r="B106" s="19">
        <v>13</v>
      </c>
      <c r="C106" s="89" t="s">
        <v>360</v>
      </c>
      <c r="D106" s="90" t="s">
        <v>360</v>
      </c>
      <c r="E106" s="20">
        <f>C6*2.71*40</f>
        <v>569.1723569999999</v>
      </c>
      <c r="F106" s="20">
        <f>E106+(E106/40*1.5*10)</f>
        <v>782.611990875</v>
      </c>
      <c r="G106" s="20">
        <f>E106+(E106/40*1.5*20)</f>
        <v>996.0516247499999</v>
      </c>
      <c r="H106" s="20">
        <f>E106+(E106/40*1.5*32)</f>
        <v>1252.1791853999998</v>
      </c>
      <c r="I106" s="20">
        <f>E106/40*1.25*8</f>
        <v>142.29308924999998</v>
      </c>
      <c r="J106" s="20">
        <f>I106+(I106/8*1.5*2)</f>
        <v>195.65299771875</v>
      </c>
      <c r="K106" s="20">
        <f>I106+(I106/8*1.5*4)</f>
        <v>249.01290618749996</v>
      </c>
      <c r="L106" s="21"/>
    </row>
    <row r="107" spans="1:20" s="15" customFormat="1" ht="11.25">
      <c r="A107" s="40">
        <v>75</v>
      </c>
      <c r="B107" s="13"/>
      <c r="C107" s="33" t="s">
        <v>116</v>
      </c>
      <c r="D107" s="84" t="s">
        <v>361</v>
      </c>
      <c r="E107" s="23"/>
      <c r="F107" s="23"/>
      <c r="G107" s="23"/>
      <c r="H107" s="23"/>
      <c r="I107" s="23"/>
      <c r="J107" s="23"/>
      <c r="K107" s="23"/>
      <c r="L107" s="15">
        <f>SUM(N107:T107)</f>
        <v>0</v>
      </c>
      <c r="N107" s="15">
        <f aca="true" t="shared" si="55" ref="N107:T110">SUM(E$106)*E107</f>
        <v>0</v>
      </c>
      <c r="O107" s="15">
        <f t="shared" si="55"/>
        <v>0</v>
      </c>
      <c r="P107" s="15">
        <f t="shared" si="55"/>
        <v>0</v>
      </c>
      <c r="Q107" s="15">
        <f t="shared" si="55"/>
        <v>0</v>
      </c>
      <c r="R107" s="15">
        <f t="shared" si="55"/>
        <v>0</v>
      </c>
      <c r="S107" s="15">
        <f t="shared" si="55"/>
        <v>0</v>
      </c>
      <c r="T107" s="15">
        <f t="shared" si="55"/>
        <v>0</v>
      </c>
    </row>
    <row r="108" spans="1:20" s="15" customFormat="1" ht="11.25">
      <c r="A108" s="40">
        <v>76</v>
      </c>
      <c r="B108" s="13"/>
      <c r="C108" s="33" t="s">
        <v>226</v>
      </c>
      <c r="D108" s="84" t="s">
        <v>362</v>
      </c>
      <c r="E108" s="23"/>
      <c r="F108" s="23"/>
      <c r="G108" s="23"/>
      <c r="H108" s="23"/>
      <c r="I108" s="23"/>
      <c r="J108" s="23"/>
      <c r="K108" s="23"/>
      <c r="L108" s="15">
        <f>SUM(N108:T108)</f>
        <v>0</v>
      </c>
      <c r="N108" s="15">
        <f t="shared" si="55"/>
        <v>0</v>
      </c>
      <c r="O108" s="15">
        <f t="shared" si="55"/>
        <v>0</v>
      </c>
      <c r="P108" s="15">
        <f t="shared" si="55"/>
        <v>0</v>
      </c>
      <c r="Q108" s="15">
        <f t="shared" si="55"/>
        <v>0</v>
      </c>
      <c r="R108" s="15">
        <f t="shared" si="55"/>
        <v>0</v>
      </c>
      <c r="S108" s="15">
        <f t="shared" si="55"/>
        <v>0</v>
      </c>
      <c r="T108" s="15">
        <f t="shared" si="55"/>
        <v>0</v>
      </c>
    </row>
    <row r="109" spans="1:20" s="15" customFormat="1" ht="11.25">
      <c r="A109" s="40">
        <v>77</v>
      </c>
      <c r="B109" s="13"/>
      <c r="C109" s="33" t="s">
        <v>363</v>
      </c>
      <c r="D109" s="86" t="s">
        <v>364</v>
      </c>
      <c r="E109" s="23"/>
      <c r="F109" s="23"/>
      <c r="G109" s="23"/>
      <c r="H109" s="23"/>
      <c r="I109" s="23"/>
      <c r="J109" s="23"/>
      <c r="K109" s="23"/>
      <c r="L109" s="15">
        <f>SUM(N109:T109)</f>
        <v>0</v>
      </c>
      <c r="N109" s="15">
        <f t="shared" si="55"/>
        <v>0</v>
      </c>
      <c r="O109" s="15">
        <f t="shared" si="55"/>
        <v>0</v>
      </c>
      <c r="P109" s="15">
        <f t="shared" si="55"/>
        <v>0</v>
      </c>
      <c r="Q109" s="15">
        <f t="shared" si="55"/>
        <v>0</v>
      </c>
      <c r="R109" s="15">
        <f t="shared" si="55"/>
        <v>0</v>
      </c>
      <c r="S109" s="15">
        <f t="shared" si="55"/>
        <v>0</v>
      </c>
      <c r="T109" s="15">
        <f t="shared" si="55"/>
        <v>0</v>
      </c>
    </row>
    <row r="110" spans="1:20" s="15" customFormat="1" ht="11.25">
      <c r="A110" s="40">
        <v>78</v>
      </c>
      <c r="B110" s="13"/>
      <c r="C110" s="33" t="s">
        <v>101</v>
      </c>
      <c r="D110" s="84" t="s">
        <v>365</v>
      </c>
      <c r="E110" s="23"/>
      <c r="F110" s="23"/>
      <c r="G110" s="23"/>
      <c r="H110" s="23"/>
      <c r="I110" s="23"/>
      <c r="J110" s="23"/>
      <c r="K110" s="23"/>
      <c r="L110" s="15">
        <f>SUM(N110:T110)</f>
        <v>0</v>
      </c>
      <c r="N110" s="15">
        <f t="shared" si="55"/>
        <v>0</v>
      </c>
      <c r="O110" s="15">
        <f t="shared" si="55"/>
        <v>0</v>
      </c>
      <c r="P110" s="15">
        <f t="shared" si="55"/>
        <v>0</v>
      </c>
      <c r="Q110" s="15">
        <f t="shared" si="55"/>
        <v>0</v>
      </c>
      <c r="R110" s="15">
        <f t="shared" si="55"/>
        <v>0</v>
      </c>
      <c r="S110" s="15">
        <f t="shared" si="55"/>
        <v>0</v>
      </c>
      <c r="T110" s="15">
        <f t="shared" si="55"/>
        <v>0</v>
      </c>
    </row>
    <row r="111" spans="1:12" s="61" customFormat="1" ht="11.25">
      <c r="A111" s="57"/>
      <c r="B111" s="58"/>
      <c r="C111" s="59" t="s">
        <v>135</v>
      </c>
      <c r="D111" s="88" t="s">
        <v>366</v>
      </c>
      <c r="E111" s="60">
        <f aca="true" t="shared" si="56" ref="E111:K111">SUM(N107:N110)</f>
        <v>0</v>
      </c>
      <c r="F111" s="60">
        <f t="shared" si="56"/>
        <v>0</v>
      </c>
      <c r="G111" s="60">
        <f t="shared" si="56"/>
        <v>0</v>
      </c>
      <c r="H111" s="60">
        <f t="shared" si="56"/>
        <v>0</v>
      </c>
      <c r="I111" s="60">
        <f t="shared" si="56"/>
        <v>0</v>
      </c>
      <c r="J111" s="60">
        <f t="shared" si="56"/>
        <v>0</v>
      </c>
      <c r="K111" s="60">
        <f t="shared" si="56"/>
        <v>0</v>
      </c>
      <c r="L111" s="61">
        <f>SUM(L107:L110)</f>
        <v>0</v>
      </c>
    </row>
    <row r="112" spans="1:12" s="22" customFormat="1" ht="11.25">
      <c r="A112" s="43"/>
      <c r="B112" s="19">
        <v>14</v>
      </c>
      <c r="C112" s="89" t="s">
        <v>367</v>
      </c>
      <c r="D112" s="90" t="s">
        <v>367</v>
      </c>
      <c r="E112" s="20">
        <f>C6*3*40</f>
        <v>630.0801</v>
      </c>
      <c r="F112" s="20">
        <f>E112+(E112/40*1.5*10)</f>
        <v>866.3601375000001</v>
      </c>
      <c r="G112" s="20">
        <f>E112+(E112/40*1.5*20)</f>
        <v>1102.640175</v>
      </c>
      <c r="H112" s="20">
        <f>E112+(E112/40*1.5*32)</f>
        <v>1386.1762199999998</v>
      </c>
      <c r="I112" s="20">
        <f>E112/40*1.25*8</f>
        <v>157.520025</v>
      </c>
      <c r="J112" s="20">
        <f>I112+(I112/8*1.5*2)</f>
        <v>216.59003437500002</v>
      </c>
      <c r="K112" s="20">
        <f>I112+(I112/8*1.5*4)</f>
        <v>275.66004375</v>
      </c>
      <c r="L112" s="21"/>
    </row>
    <row r="113" spans="1:20" s="15" customFormat="1" ht="11.25">
      <c r="A113" s="40">
        <v>79</v>
      </c>
      <c r="B113" s="13"/>
      <c r="C113" s="33" t="s">
        <v>109</v>
      </c>
      <c r="D113" s="84" t="s">
        <v>368</v>
      </c>
      <c r="E113" s="23"/>
      <c r="F113" s="23"/>
      <c r="G113" s="23"/>
      <c r="H113" s="23"/>
      <c r="I113" s="23"/>
      <c r="J113" s="23"/>
      <c r="K113" s="23"/>
      <c r="L113" s="15">
        <f>SUM(N113:T113)</f>
        <v>0</v>
      </c>
      <c r="N113" s="15">
        <f aca="true" t="shared" si="57" ref="N113:T113">SUM(E$112)*E113</f>
        <v>0</v>
      </c>
      <c r="O113" s="15">
        <f t="shared" si="57"/>
        <v>0</v>
      </c>
      <c r="P113" s="15">
        <f t="shared" si="57"/>
        <v>0</v>
      </c>
      <c r="Q113" s="15">
        <f t="shared" si="57"/>
        <v>0</v>
      </c>
      <c r="R113" s="15">
        <f t="shared" si="57"/>
        <v>0</v>
      </c>
      <c r="S113" s="15">
        <f t="shared" si="57"/>
        <v>0</v>
      </c>
      <c r="T113" s="15">
        <f t="shared" si="57"/>
        <v>0</v>
      </c>
    </row>
    <row r="114" spans="1:12" s="61" customFormat="1" ht="11.25">
      <c r="A114" s="57"/>
      <c r="B114" s="58"/>
      <c r="C114" s="59" t="s">
        <v>369</v>
      </c>
      <c r="D114" s="88" t="s">
        <v>370</v>
      </c>
      <c r="E114" s="60">
        <f aca="true" t="shared" si="58" ref="E114:K114">SUM(N113:N113)</f>
        <v>0</v>
      </c>
      <c r="F114" s="60">
        <f t="shared" si="58"/>
        <v>0</v>
      </c>
      <c r="G114" s="60">
        <f t="shared" si="58"/>
        <v>0</v>
      </c>
      <c r="H114" s="60">
        <f t="shared" si="58"/>
        <v>0</v>
      </c>
      <c r="I114" s="60">
        <f t="shared" si="58"/>
        <v>0</v>
      </c>
      <c r="J114" s="60">
        <f t="shared" si="58"/>
        <v>0</v>
      </c>
      <c r="K114" s="60">
        <f t="shared" si="58"/>
        <v>0</v>
      </c>
      <c r="L114" s="61">
        <f>SUM(L113)</f>
        <v>0</v>
      </c>
    </row>
    <row r="115" spans="1:12" s="22" customFormat="1" ht="11.25">
      <c r="A115" s="43"/>
      <c r="B115" s="19">
        <v>15</v>
      </c>
      <c r="C115" s="89" t="s">
        <v>371</v>
      </c>
      <c r="D115" s="90" t="s">
        <v>371</v>
      </c>
      <c r="E115" s="20">
        <f>C6*3.2*40</f>
        <v>672.0854400000001</v>
      </c>
      <c r="F115" s="20">
        <f>E115+(E115/40*1.5*10)</f>
        <v>924.1174800000001</v>
      </c>
      <c r="G115" s="20">
        <f>E115+(E115/40*1.5*20)</f>
        <v>1176.14952</v>
      </c>
      <c r="H115" s="20">
        <f>E115+(E115/40*1.5*32)</f>
        <v>1478.587968</v>
      </c>
      <c r="I115" s="20">
        <f>E115/40*1.25*8</f>
        <v>168.02136000000002</v>
      </c>
      <c r="J115" s="20">
        <f>I115+(I115/8*1.5*2)</f>
        <v>231.02937000000003</v>
      </c>
      <c r="K115" s="20">
        <f>I115+(I115/8*1.5*4)</f>
        <v>294.03738000000004</v>
      </c>
      <c r="L115" s="21"/>
    </row>
    <row r="116" spans="1:20" s="15" customFormat="1" ht="11.25">
      <c r="A116" s="40">
        <v>79</v>
      </c>
      <c r="B116" s="13"/>
      <c r="C116" s="33" t="s">
        <v>111</v>
      </c>
      <c r="D116" s="97" t="s">
        <v>372</v>
      </c>
      <c r="E116" s="23"/>
      <c r="F116" s="23"/>
      <c r="G116" s="23"/>
      <c r="H116" s="23"/>
      <c r="I116" s="23"/>
      <c r="J116" s="23"/>
      <c r="K116" s="23"/>
      <c r="L116" s="15">
        <f>SUM(N116:T116)</f>
        <v>0</v>
      </c>
      <c r="N116" s="15">
        <f aca="true" t="shared" si="59" ref="N116:T116">SUM(E$115)*E116</f>
        <v>0</v>
      </c>
      <c r="O116" s="15">
        <f t="shared" si="59"/>
        <v>0</v>
      </c>
      <c r="P116" s="15">
        <f t="shared" si="59"/>
        <v>0</v>
      </c>
      <c r="Q116" s="15">
        <f t="shared" si="59"/>
        <v>0</v>
      </c>
      <c r="R116" s="15">
        <f t="shared" si="59"/>
        <v>0</v>
      </c>
      <c r="S116" s="15">
        <f t="shared" si="59"/>
        <v>0</v>
      </c>
      <c r="T116" s="15">
        <f t="shared" si="59"/>
        <v>0</v>
      </c>
    </row>
    <row r="117" spans="1:12" s="61" customFormat="1" ht="11.25">
      <c r="A117" s="57"/>
      <c r="B117" s="58"/>
      <c r="C117" s="59" t="s">
        <v>373</v>
      </c>
      <c r="D117" s="59" t="s">
        <v>374</v>
      </c>
      <c r="E117" s="60">
        <f aca="true" t="shared" si="60" ref="E117:K117">SUM(N116:N116)</f>
        <v>0</v>
      </c>
      <c r="F117" s="60">
        <f t="shared" si="60"/>
        <v>0</v>
      </c>
      <c r="G117" s="60">
        <f t="shared" si="60"/>
        <v>0</v>
      </c>
      <c r="H117" s="60">
        <f t="shared" si="60"/>
        <v>0</v>
      </c>
      <c r="I117" s="60">
        <f t="shared" si="60"/>
        <v>0</v>
      </c>
      <c r="J117" s="60">
        <f t="shared" si="60"/>
        <v>0</v>
      </c>
      <c r="K117" s="60">
        <f t="shared" si="60"/>
        <v>0</v>
      </c>
      <c r="L117" s="61">
        <f>SUM(L116)</f>
        <v>0</v>
      </c>
    </row>
    <row r="118" spans="1:11" s="15" customFormat="1" ht="11.25">
      <c r="A118" s="40"/>
      <c r="B118" s="13"/>
      <c r="C118" s="33"/>
      <c r="D118" s="33"/>
      <c r="E118" s="1"/>
      <c r="F118" s="1"/>
      <c r="G118" s="1"/>
      <c r="H118" s="1"/>
      <c r="I118" s="1"/>
      <c r="J118" s="1"/>
      <c r="K118" s="1"/>
    </row>
    <row r="119" spans="1:13" s="28" customFormat="1" ht="11.25">
      <c r="A119" s="44"/>
      <c r="B119" s="26"/>
      <c r="C119" s="37" t="s">
        <v>32</v>
      </c>
      <c r="D119" s="37" t="s">
        <v>251</v>
      </c>
      <c r="E119" s="27">
        <f aca="true" t="shared" si="61" ref="E119:L119">SUM(E117,E114,E111,E104,E93,E88,E77,E68,E56,E41,E33,E21,E15,E11)</f>
        <v>0</v>
      </c>
      <c r="F119" s="27">
        <f t="shared" si="61"/>
        <v>0</v>
      </c>
      <c r="G119" s="27">
        <f t="shared" si="61"/>
        <v>0</v>
      </c>
      <c r="H119" s="27">
        <f t="shared" si="61"/>
        <v>0</v>
      </c>
      <c r="I119" s="27">
        <f t="shared" si="61"/>
        <v>0</v>
      </c>
      <c r="J119" s="27">
        <f t="shared" si="61"/>
        <v>0</v>
      </c>
      <c r="K119" s="27">
        <f t="shared" si="61"/>
        <v>0</v>
      </c>
      <c r="L119" s="98">
        <f t="shared" si="61"/>
        <v>0</v>
      </c>
      <c r="M119" s="99"/>
    </row>
    <row r="120" spans="1:11" s="15" customFormat="1" ht="11.25">
      <c r="A120" s="40"/>
      <c r="B120" s="13"/>
      <c r="C120" s="33"/>
      <c r="D120" s="33"/>
      <c r="E120" s="1"/>
      <c r="F120" s="1"/>
      <c r="G120" s="1"/>
      <c r="H120" s="1"/>
      <c r="I120" s="1"/>
      <c r="J120" s="1"/>
      <c r="K120" s="1"/>
    </row>
    <row r="121" spans="1:11" s="15" customFormat="1" ht="11.25">
      <c r="A121" s="40"/>
      <c r="B121" s="13"/>
      <c r="C121" s="33"/>
      <c r="D121" s="33"/>
      <c r="E121" s="1"/>
      <c r="F121" s="1"/>
      <c r="G121" s="1"/>
      <c r="H121" s="1"/>
      <c r="I121" s="1"/>
      <c r="J121" s="1"/>
      <c r="K121" s="1"/>
    </row>
    <row r="122" spans="1:12" s="15" customFormat="1" ht="11.25">
      <c r="A122" s="40"/>
      <c r="B122" s="13"/>
      <c r="C122" s="33"/>
      <c r="D122" s="33"/>
      <c r="E122" s="14"/>
      <c r="F122" s="14"/>
      <c r="G122" s="14"/>
      <c r="H122" s="14"/>
      <c r="I122" s="14"/>
      <c r="J122" s="14"/>
      <c r="K122" s="14"/>
      <c r="L122" s="15">
        <f>SUM(E122:K122)</f>
        <v>0</v>
      </c>
    </row>
    <row r="123" spans="1:11" s="15" customFormat="1" ht="11.25">
      <c r="A123" s="40"/>
      <c r="B123" s="13"/>
      <c r="C123" s="33"/>
      <c r="D123" s="33"/>
      <c r="E123" s="14"/>
      <c r="F123" s="14"/>
      <c r="G123" s="14"/>
      <c r="H123" s="14"/>
      <c r="I123" s="14"/>
      <c r="J123" s="14"/>
      <c r="K123" s="14"/>
    </row>
    <row r="124" spans="1:12" s="15" customFormat="1" ht="10.5" customHeight="1">
      <c r="A124" s="40"/>
      <c r="B124" s="13"/>
      <c r="C124" s="33"/>
      <c r="D124" s="33"/>
      <c r="E124" s="14"/>
      <c r="F124" s="14"/>
      <c r="G124" s="14"/>
      <c r="H124" s="14"/>
      <c r="I124" s="14"/>
      <c r="J124" s="14"/>
      <c r="K124" s="14"/>
      <c r="L124" s="15">
        <f>SUM(E124:K124)</f>
        <v>0</v>
      </c>
    </row>
    <row r="125" spans="1:11" s="15" customFormat="1" ht="10.5" customHeight="1">
      <c r="A125" s="40"/>
      <c r="B125" s="13"/>
      <c r="C125" s="33"/>
      <c r="D125" s="33"/>
      <c r="E125" s="14"/>
      <c r="F125" s="14"/>
      <c r="G125" s="14"/>
      <c r="H125" s="14"/>
      <c r="I125" s="14"/>
      <c r="J125" s="14"/>
      <c r="K125" s="14"/>
    </row>
    <row r="126" spans="1:11" s="104" customFormat="1" ht="33.75">
      <c r="A126" s="100"/>
      <c r="B126" s="101"/>
      <c r="C126" s="102" t="s">
        <v>375</v>
      </c>
      <c r="D126" s="102" t="s">
        <v>376</v>
      </c>
      <c r="E126" s="103"/>
      <c r="F126" s="103"/>
      <c r="G126" s="103"/>
      <c r="H126" s="103"/>
      <c r="I126" s="103"/>
      <c r="J126" s="103"/>
      <c r="K126" s="103"/>
    </row>
    <row r="127" spans="1:11" s="104" customFormat="1" ht="11.25">
      <c r="A127" s="100"/>
      <c r="B127" s="101"/>
      <c r="C127" s="102"/>
      <c r="D127" s="102"/>
      <c r="E127" s="103"/>
      <c r="F127" s="103"/>
      <c r="G127" s="103"/>
      <c r="H127" s="103"/>
      <c r="I127" s="103"/>
      <c r="J127" s="103"/>
      <c r="K127" s="103"/>
    </row>
    <row r="128" spans="1:12" s="104" customFormat="1" ht="22.5">
      <c r="A128" s="100" t="s">
        <v>377</v>
      </c>
      <c r="B128" s="101"/>
      <c r="C128" s="102" t="s">
        <v>378</v>
      </c>
      <c r="D128" s="102" t="s">
        <v>379</v>
      </c>
      <c r="E128" s="105"/>
      <c r="F128" s="105"/>
      <c r="G128" s="105"/>
      <c r="H128" s="105"/>
      <c r="I128" s="105"/>
      <c r="J128" s="105"/>
      <c r="K128" s="105"/>
      <c r="L128" s="104">
        <f>SUM(E128:K128)</f>
        <v>0</v>
      </c>
    </row>
    <row r="129" spans="1:11" s="104" customFormat="1" ht="11.25">
      <c r="A129" s="100"/>
      <c r="B129" s="101"/>
      <c r="C129" s="102"/>
      <c r="D129" s="102"/>
      <c r="E129" s="103"/>
      <c r="F129" s="103"/>
      <c r="G129" s="103"/>
      <c r="H129" s="103"/>
      <c r="I129" s="103"/>
      <c r="J129" s="103"/>
      <c r="K129" s="103"/>
    </row>
    <row r="130" spans="1:12" s="104" customFormat="1" ht="11.25">
      <c r="A130" s="100"/>
      <c r="B130" s="101"/>
      <c r="C130" s="102" t="s">
        <v>380</v>
      </c>
      <c r="D130" s="102" t="s">
        <v>381</v>
      </c>
      <c r="E130" s="105"/>
      <c r="F130" s="105"/>
      <c r="G130" s="105"/>
      <c r="H130" s="105"/>
      <c r="I130" s="105"/>
      <c r="J130" s="105"/>
      <c r="K130" s="105"/>
      <c r="L130" s="104">
        <f>SUM(E130:K130)</f>
        <v>0</v>
      </c>
    </row>
    <row r="131" spans="1:11" s="104" customFormat="1" ht="11.25">
      <c r="A131" s="100"/>
      <c r="B131" s="101"/>
      <c r="C131" s="102"/>
      <c r="D131" s="102"/>
      <c r="E131" s="103"/>
      <c r="F131" s="103"/>
      <c r="G131" s="103"/>
      <c r="H131" s="103"/>
      <c r="I131" s="103"/>
      <c r="J131" s="103"/>
      <c r="K131" s="103"/>
    </row>
    <row r="132" spans="1:11" s="15" customFormat="1" ht="11.25">
      <c r="A132" s="40"/>
      <c r="B132" s="13"/>
      <c r="C132" s="33"/>
      <c r="D132" s="33"/>
      <c r="E132" s="1"/>
      <c r="F132" s="1"/>
      <c r="G132" s="1"/>
      <c r="H132" s="1"/>
      <c r="I132" s="1"/>
      <c r="J132" s="1"/>
      <c r="K132" s="1"/>
    </row>
    <row r="133" spans="1:11" s="15" customFormat="1" ht="11.25">
      <c r="A133" s="40"/>
      <c r="B133" s="13"/>
      <c r="C133" s="33"/>
      <c r="D133" s="33"/>
      <c r="E133" s="1"/>
      <c r="F133" s="1"/>
      <c r="G133" s="1"/>
      <c r="H133" s="1"/>
      <c r="I133" s="1"/>
      <c r="J133" s="1"/>
      <c r="K133" s="1"/>
    </row>
    <row r="134" spans="1:11" s="15" customFormat="1" ht="11.25">
      <c r="A134" s="40"/>
      <c r="B134" s="13"/>
      <c r="C134" s="33"/>
      <c r="D134" s="33"/>
      <c r="E134" s="1"/>
      <c r="F134" s="1"/>
      <c r="G134" s="1"/>
      <c r="H134" s="1"/>
      <c r="I134" s="1"/>
      <c r="J134" s="1"/>
      <c r="K134" s="1"/>
    </row>
    <row r="135" spans="1:11" s="15" customFormat="1" ht="11.25">
      <c r="A135" s="40"/>
      <c r="B135" s="13"/>
      <c r="C135" s="33"/>
      <c r="D135" s="33"/>
      <c r="E135" s="1"/>
      <c r="F135" s="1"/>
      <c r="G135" s="1"/>
      <c r="H135" s="1"/>
      <c r="I135" s="1"/>
      <c r="J135" s="1"/>
      <c r="K135" s="1"/>
    </row>
    <row r="136" spans="1:11" s="15" customFormat="1" ht="11.25">
      <c r="A136" s="40"/>
      <c r="B136" s="13"/>
      <c r="C136" s="33"/>
      <c r="D136" s="33"/>
      <c r="E136" s="1"/>
      <c r="F136" s="1"/>
      <c r="G136" s="1"/>
      <c r="H136" s="1"/>
      <c r="I136" s="1"/>
      <c r="J136" s="1"/>
      <c r="K136" s="1"/>
    </row>
    <row r="137" spans="1:11" s="15" customFormat="1" ht="11.25">
      <c r="A137" s="40"/>
      <c r="B137" s="13"/>
      <c r="C137" s="33"/>
      <c r="D137" s="33"/>
      <c r="E137" s="1"/>
      <c r="F137" s="1"/>
      <c r="G137" s="1"/>
      <c r="H137" s="1"/>
      <c r="I137" s="1"/>
      <c r="J137" s="1"/>
      <c r="K137" s="1"/>
    </row>
    <row r="138" spans="1:11" s="15" customFormat="1" ht="11.25">
      <c r="A138" s="40"/>
      <c r="B138" s="13"/>
      <c r="C138" s="33"/>
      <c r="D138" s="33"/>
      <c r="E138" s="1"/>
      <c r="F138" s="1"/>
      <c r="G138" s="1"/>
      <c r="H138" s="1"/>
      <c r="I138" s="1"/>
      <c r="J138" s="1"/>
      <c r="K138" s="1"/>
    </row>
    <row r="139" spans="1:11" s="15" customFormat="1" ht="11.25">
      <c r="A139" s="40"/>
      <c r="B139" s="13"/>
      <c r="C139" s="33"/>
      <c r="D139" s="33"/>
      <c r="E139" s="1"/>
      <c r="F139" s="1"/>
      <c r="G139" s="1"/>
      <c r="H139" s="1"/>
      <c r="I139" s="1"/>
      <c r="J139" s="1"/>
      <c r="K139" s="1"/>
    </row>
    <row r="140" spans="1:11" s="15" customFormat="1" ht="11.25">
      <c r="A140" s="40"/>
      <c r="B140" s="13"/>
      <c r="C140" s="33"/>
      <c r="D140" s="33"/>
      <c r="E140" s="1"/>
      <c r="F140" s="1"/>
      <c r="G140" s="1"/>
      <c r="H140" s="1"/>
      <c r="I140" s="1"/>
      <c r="J140" s="1"/>
      <c r="K140" s="1"/>
    </row>
    <row r="141" spans="1:11" s="15" customFormat="1" ht="11.25">
      <c r="A141" s="40"/>
      <c r="B141" s="13"/>
      <c r="C141" s="33"/>
      <c r="D141" s="33"/>
      <c r="E141" s="1"/>
      <c r="F141" s="1"/>
      <c r="G141" s="1"/>
      <c r="H141" s="1"/>
      <c r="I141" s="1"/>
      <c r="J141" s="1"/>
      <c r="K141" s="1"/>
    </row>
    <row r="142" spans="1:11" s="15" customFormat="1" ht="11.25">
      <c r="A142" s="40"/>
      <c r="B142" s="13"/>
      <c r="C142" s="33"/>
      <c r="D142" s="33"/>
      <c r="E142" s="1"/>
      <c r="F142" s="1"/>
      <c r="G142" s="1"/>
      <c r="H142" s="1"/>
      <c r="I142" s="1"/>
      <c r="J142" s="1"/>
      <c r="K142" s="1"/>
    </row>
    <row r="143" spans="1:11" s="15" customFormat="1" ht="11.25">
      <c r="A143" s="40"/>
      <c r="B143" s="13"/>
      <c r="C143" s="33"/>
      <c r="D143" s="33"/>
      <c r="E143" s="1"/>
      <c r="F143" s="1"/>
      <c r="G143" s="1"/>
      <c r="H143" s="1"/>
      <c r="I143" s="1"/>
      <c r="J143" s="1"/>
      <c r="K143" s="1"/>
    </row>
    <row r="144" spans="1:11" s="15" customFormat="1" ht="11.25">
      <c r="A144" s="40"/>
      <c r="B144" s="13"/>
      <c r="C144" s="33"/>
      <c r="D144" s="33"/>
      <c r="E144" s="1"/>
      <c r="F144" s="1"/>
      <c r="G144" s="1"/>
      <c r="H144" s="1"/>
      <c r="I144" s="1"/>
      <c r="J144" s="1"/>
      <c r="K144" s="1"/>
    </row>
    <row r="145" spans="1:11" s="15" customFormat="1" ht="11.25">
      <c r="A145" s="40"/>
      <c r="B145" s="13"/>
      <c r="C145" s="33"/>
      <c r="D145" s="33"/>
      <c r="E145" s="1"/>
      <c r="F145" s="1"/>
      <c r="G145" s="1"/>
      <c r="H145" s="1"/>
      <c r="I145" s="1"/>
      <c r="J145" s="1"/>
      <c r="K145" s="1"/>
    </row>
    <row r="146" spans="1:11" s="15" customFormat="1" ht="11.25">
      <c r="A146" s="40"/>
      <c r="B146" s="13"/>
      <c r="C146" s="33"/>
      <c r="D146" s="33"/>
      <c r="E146" s="1"/>
      <c r="F146" s="1"/>
      <c r="G146" s="1"/>
      <c r="H146" s="1"/>
      <c r="I146" s="1"/>
      <c r="J146" s="1"/>
      <c r="K146" s="1"/>
    </row>
    <row r="147" spans="1:11" s="15" customFormat="1" ht="11.25">
      <c r="A147" s="40"/>
      <c r="B147" s="13"/>
      <c r="C147" s="33"/>
      <c r="D147" s="33"/>
      <c r="E147" s="1"/>
      <c r="F147" s="1"/>
      <c r="G147" s="1"/>
      <c r="H147" s="1"/>
      <c r="I147" s="1"/>
      <c r="J147" s="1"/>
      <c r="K147" s="1"/>
    </row>
    <row r="148" spans="1:11" s="15" customFormat="1" ht="11.25">
      <c r="A148" s="40"/>
      <c r="B148" s="13"/>
      <c r="C148" s="33"/>
      <c r="D148" s="33"/>
      <c r="E148" s="1"/>
      <c r="F148" s="1"/>
      <c r="G148" s="1"/>
      <c r="H148" s="1"/>
      <c r="I148" s="1"/>
      <c r="J148" s="1"/>
      <c r="K148" s="1"/>
    </row>
    <row r="149" spans="1:11" s="15" customFormat="1" ht="11.25">
      <c r="A149" s="40"/>
      <c r="B149" s="13"/>
      <c r="C149" s="33"/>
      <c r="D149" s="33"/>
      <c r="E149" s="1"/>
      <c r="F149" s="1"/>
      <c r="G149" s="1"/>
      <c r="H149" s="1"/>
      <c r="I149" s="1"/>
      <c r="J149" s="1"/>
      <c r="K149" s="1"/>
    </row>
    <row r="150" spans="1:11" s="15" customFormat="1" ht="11.25">
      <c r="A150" s="40"/>
      <c r="B150" s="13"/>
      <c r="C150" s="33"/>
      <c r="D150" s="33"/>
      <c r="E150" s="1"/>
      <c r="F150" s="1"/>
      <c r="G150" s="1"/>
      <c r="H150" s="1"/>
      <c r="I150" s="1"/>
      <c r="J150" s="1"/>
      <c r="K150" s="1"/>
    </row>
    <row r="151" spans="1:11" s="15" customFormat="1" ht="11.25">
      <c r="A151" s="40"/>
      <c r="B151" s="13"/>
      <c r="C151" s="33"/>
      <c r="D151" s="33"/>
      <c r="E151" s="1"/>
      <c r="F151" s="1"/>
      <c r="G151" s="1"/>
      <c r="H151" s="1"/>
      <c r="I151" s="1"/>
      <c r="J151" s="1"/>
      <c r="K151" s="1"/>
    </row>
    <row r="152" spans="1:11" s="15" customFormat="1" ht="11.25">
      <c r="A152" s="40"/>
      <c r="B152" s="13"/>
      <c r="C152" s="33"/>
      <c r="D152" s="33"/>
      <c r="E152" s="1"/>
      <c r="F152" s="1"/>
      <c r="G152" s="1"/>
      <c r="H152" s="1"/>
      <c r="I152" s="1"/>
      <c r="J152" s="1"/>
      <c r="K152" s="1"/>
    </row>
    <row r="153" spans="1:11" s="15" customFormat="1" ht="11.25">
      <c r="A153" s="40"/>
      <c r="B153" s="13"/>
      <c r="C153" s="33"/>
      <c r="D153" s="33"/>
      <c r="E153" s="1"/>
      <c r="F153" s="1"/>
      <c r="G153" s="1"/>
      <c r="H153" s="1"/>
      <c r="I153" s="1"/>
      <c r="J153" s="1"/>
      <c r="K153" s="1"/>
    </row>
    <row r="154" spans="1:11" s="15" customFormat="1" ht="11.25">
      <c r="A154" s="40"/>
      <c r="B154" s="13"/>
      <c r="C154" s="33"/>
      <c r="D154" s="33"/>
      <c r="E154" s="1"/>
      <c r="F154" s="1"/>
      <c r="G154" s="1"/>
      <c r="H154" s="1"/>
      <c r="I154" s="1"/>
      <c r="J154" s="1"/>
      <c r="K154" s="1"/>
    </row>
    <row r="155" spans="1:11" s="15" customFormat="1" ht="11.25">
      <c r="A155" s="40"/>
      <c r="B155" s="13"/>
      <c r="C155" s="33"/>
      <c r="D155" s="33"/>
      <c r="E155" s="1"/>
      <c r="F155" s="1"/>
      <c r="G155" s="1"/>
      <c r="H155" s="1"/>
      <c r="I155" s="1"/>
      <c r="J155" s="1"/>
      <c r="K155" s="1"/>
    </row>
    <row r="156" spans="1:11" s="15" customFormat="1" ht="11.25">
      <c r="A156" s="40"/>
      <c r="B156" s="13"/>
      <c r="C156" s="33"/>
      <c r="D156" s="33"/>
      <c r="E156" s="1"/>
      <c r="F156" s="1"/>
      <c r="G156" s="1"/>
      <c r="H156" s="1"/>
      <c r="I156" s="1"/>
      <c r="J156" s="1"/>
      <c r="K156" s="1"/>
    </row>
    <row r="157" spans="1:11" s="15" customFormat="1" ht="11.25">
      <c r="A157" s="40"/>
      <c r="B157" s="13"/>
      <c r="C157" s="33"/>
      <c r="D157" s="33"/>
      <c r="E157" s="1"/>
      <c r="F157" s="1"/>
      <c r="G157" s="1"/>
      <c r="H157" s="1"/>
      <c r="I157" s="1"/>
      <c r="J157" s="1"/>
      <c r="K157" s="1"/>
    </row>
    <row r="158" spans="1:11" s="15" customFormat="1" ht="11.25">
      <c r="A158" s="40"/>
      <c r="B158" s="13"/>
      <c r="C158" s="33"/>
      <c r="D158" s="33"/>
      <c r="E158" s="1"/>
      <c r="F158" s="1"/>
      <c r="G158" s="1"/>
      <c r="H158" s="1"/>
      <c r="I158" s="1"/>
      <c r="J158" s="1"/>
      <c r="K158" s="1"/>
    </row>
    <row r="159" spans="1:11" s="15" customFormat="1" ht="11.25">
      <c r="A159" s="40"/>
      <c r="B159" s="13"/>
      <c r="C159" s="33"/>
      <c r="D159" s="33"/>
      <c r="E159" s="1"/>
      <c r="F159" s="1"/>
      <c r="G159" s="1"/>
      <c r="H159" s="1"/>
      <c r="I159" s="1"/>
      <c r="J159" s="1"/>
      <c r="K159" s="1"/>
    </row>
    <row r="160" spans="1:11" s="15" customFormat="1" ht="11.25">
      <c r="A160" s="40"/>
      <c r="B160" s="13"/>
      <c r="C160" s="33"/>
      <c r="D160" s="33"/>
      <c r="E160" s="1"/>
      <c r="F160" s="1"/>
      <c r="G160" s="1"/>
      <c r="H160" s="1"/>
      <c r="I160" s="1"/>
      <c r="J160" s="1"/>
      <c r="K160" s="1"/>
    </row>
    <row r="161" spans="1:11" s="15" customFormat="1" ht="11.25">
      <c r="A161" s="40"/>
      <c r="B161" s="13"/>
      <c r="C161" s="33"/>
      <c r="D161" s="33"/>
      <c r="E161" s="1"/>
      <c r="F161" s="1"/>
      <c r="G161" s="1"/>
      <c r="H161" s="1"/>
      <c r="I161" s="1"/>
      <c r="J161" s="1"/>
      <c r="K161" s="1"/>
    </row>
    <row r="162" spans="1:11" s="15" customFormat="1" ht="11.25">
      <c r="A162" s="40"/>
      <c r="B162" s="13"/>
      <c r="C162" s="33"/>
      <c r="D162" s="33"/>
      <c r="E162" s="1"/>
      <c r="F162" s="1"/>
      <c r="G162" s="1"/>
      <c r="H162" s="1"/>
      <c r="I162" s="1"/>
      <c r="J162" s="1"/>
      <c r="K162" s="1"/>
    </row>
    <row r="163" spans="1:11" s="15" customFormat="1" ht="11.25">
      <c r="A163" s="40"/>
      <c r="B163" s="13"/>
      <c r="C163" s="33"/>
      <c r="D163" s="33"/>
      <c r="E163" s="1"/>
      <c r="F163" s="1"/>
      <c r="G163" s="1"/>
      <c r="H163" s="1"/>
      <c r="I163" s="1"/>
      <c r="J163" s="1"/>
      <c r="K163" s="1"/>
    </row>
    <row r="164" spans="1:11" s="15" customFormat="1" ht="11.25">
      <c r="A164" s="40"/>
      <c r="B164" s="13"/>
      <c r="C164" s="33"/>
      <c r="D164" s="33"/>
      <c r="E164" s="1"/>
      <c r="F164" s="1"/>
      <c r="G164" s="1"/>
      <c r="H164" s="1"/>
      <c r="I164" s="1"/>
      <c r="J164" s="1"/>
      <c r="K164" s="1"/>
    </row>
    <row r="165" spans="1:11" s="15" customFormat="1" ht="11.25">
      <c r="A165" s="40"/>
      <c r="B165" s="13"/>
      <c r="C165" s="33"/>
      <c r="D165" s="33"/>
      <c r="E165" s="1"/>
      <c r="F165" s="1"/>
      <c r="G165" s="1"/>
      <c r="H165" s="1"/>
      <c r="I165" s="1"/>
      <c r="J165" s="1"/>
      <c r="K165" s="1"/>
    </row>
    <row r="166" spans="1:11" s="15" customFormat="1" ht="11.25">
      <c r="A166" s="40"/>
      <c r="B166" s="13"/>
      <c r="C166" s="33"/>
      <c r="D166" s="33"/>
      <c r="E166" s="1"/>
      <c r="F166" s="1"/>
      <c r="G166" s="1"/>
      <c r="H166" s="1"/>
      <c r="I166" s="1"/>
      <c r="J166" s="1"/>
      <c r="K166" s="1"/>
    </row>
  </sheetData>
  <sheetProtection sheet="1" objects="1" scenarios="1"/>
  <mergeCells count="5">
    <mergeCell ref="E7:H7"/>
    <mergeCell ref="I7:K7"/>
    <mergeCell ref="A3:C3"/>
    <mergeCell ref="A5:C5"/>
    <mergeCell ref="A4:B4"/>
  </mergeCells>
  <printOptions/>
  <pageMargins left="0.68" right="0.58" top="0.65" bottom="0.29" header="0.64" footer="0.2"/>
  <pageSetup horizontalDpi="300" verticalDpi="300" orientation="landscape" paperSize="9" scale="90" r:id="rId3"/>
  <rowBreaks count="2" manualBreakCount="2">
    <brk id="28" max="10" man="1"/>
    <brk id="56" max="1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7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26.140625" style="55" customWidth="1"/>
    <col min="2" max="2" width="24.57421875" style="47" customWidth="1"/>
    <col min="3" max="3" width="25.140625" style="47" customWidth="1"/>
    <col min="4" max="4" width="24.140625" style="47" customWidth="1"/>
    <col min="5" max="16384" width="9.140625" style="47" customWidth="1"/>
  </cols>
  <sheetData>
    <row r="1" spans="1:4" ht="12.75">
      <c r="A1" s="45"/>
      <c r="B1" s="46" t="s">
        <v>14</v>
      </c>
      <c r="C1" s="46" t="s">
        <v>16</v>
      </c>
      <c r="D1" s="46" t="s">
        <v>19</v>
      </c>
    </row>
    <row r="2" spans="1:4" ht="12.75">
      <c r="A2" s="48" t="s">
        <v>0</v>
      </c>
      <c r="B2" s="49" t="s">
        <v>43</v>
      </c>
      <c r="C2" s="49" t="s">
        <v>190</v>
      </c>
      <c r="D2" s="49" t="s">
        <v>169</v>
      </c>
    </row>
    <row r="3" spans="1:4" ht="12.75">
      <c r="A3" s="50" t="s">
        <v>149</v>
      </c>
      <c r="B3" s="49" t="s">
        <v>44</v>
      </c>
      <c r="C3" s="49" t="s">
        <v>208</v>
      </c>
      <c r="D3" s="50" t="s">
        <v>214</v>
      </c>
    </row>
    <row r="4" spans="1:4" ht="12.75">
      <c r="A4" s="51" t="s">
        <v>127</v>
      </c>
      <c r="B4" s="49" t="s">
        <v>202</v>
      </c>
      <c r="C4" s="49" t="s">
        <v>65</v>
      </c>
      <c r="D4" s="50" t="s">
        <v>215</v>
      </c>
    </row>
    <row r="5" spans="1:4" ht="12.75">
      <c r="A5" s="52" t="s">
        <v>147</v>
      </c>
      <c r="B5" s="49" t="s">
        <v>178</v>
      </c>
      <c r="C5" s="49" t="s">
        <v>162</v>
      </c>
      <c r="D5" s="50" t="s">
        <v>216</v>
      </c>
    </row>
    <row r="6" spans="1:4" ht="12.75">
      <c r="A6" s="46" t="s">
        <v>129</v>
      </c>
      <c r="B6" s="49" t="s">
        <v>158</v>
      </c>
      <c r="C6" s="49" t="s">
        <v>209</v>
      </c>
      <c r="D6" s="49" t="s">
        <v>91</v>
      </c>
    </row>
    <row r="7" spans="1:4" ht="12.75">
      <c r="A7" s="50" t="s">
        <v>191</v>
      </c>
      <c r="B7" s="49" t="s">
        <v>122</v>
      </c>
      <c r="C7" s="50" t="s">
        <v>125</v>
      </c>
      <c r="D7" s="49" t="s">
        <v>92</v>
      </c>
    </row>
    <row r="8" spans="1:4" ht="12.75">
      <c r="A8" s="50" t="s">
        <v>150</v>
      </c>
      <c r="B8" s="50" t="s">
        <v>186</v>
      </c>
      <c r="C8" s="49" t="s">
        <v>66</v>
      </c>
      <c r="D8" s="49" t="s">
        <v>170</v>
      </c>
    </row>
    <row r="9" spans="1:4" ht="12.75">
      <c r="A9" s="50" t="s">
        <v>200</v>
      </c>
      <c r="B9" s="49" t="s">
        <v>126</v>
      </c>
      <c r="C9" s="49" t="s">
        <v>67</v>
      </c>
      <c r="D9" s="49" t="s">
        <v>93</v>
      </c>
    </row>
    <row r="10" spans="1:4" ht="12.75">
      <c r="A10" s="50" t="s">
        <v>179</v>
      </c>
      <c r="B10" s="49" t="s">
        <v>45</v>
      </c>
      <c r="C10" s="49" t="s">
        <v>68</v>
      </c>
      <c r="D10" s="49" t="s">
        <v>217</v>
      </c>
    </row>
    <row r="11" spans="1:4" ht="12.75">
      <c r="A11" s="50" t="s">
        <v>130</v>
      </c>
      <c r="B11" s="49" t="s">
        <v>46</v>
      </c>
      <c r="C11" s="49" t="s">
        <v>1</v>
      </c>
      <c r="D11" s="49" t="s">
        <v>94</v>
      </c>
    </row>
    <row r="12" spans="1:4" ht="12.75">
      <c r="A12" s="51" t="s">
        <v>176</v>
      </c>
      <c r="B12" s="50" t="s">
        <v>47</v>
      </c>
      <c r="C12" s="49" t="s">
        <v>69</v>
      </c>
      <c r="D12" s="49" t="s">
        <v>95</v>
      </c>
    </row>
    <row r="13" spans="1:4" ht="12.75">
      <c r="A13" s="52" t="s">
        <v>146</v>
      </c>
      <c r="B13" s="51" t="s">
        <v>48</v>
      </c>
      <c r="C13" s="49" t="s">
        <v>70</v>
      </c>
      <c r="D13" s="50" t="s">
        <v>184</v>
      </c>
    </row>
    <row r="14" spans="1:4" ht="12.75">
      <c r="A14" s="46" t="s">
        <v>11</v>
      </c>
      <c r="B14" s="52" t="s">
        <v>142</v>
      </c>
      <c r="C14" s="49" t="s">
        <v>163</v>
      </c>
      <c r="D14" s="50" t="s">
        <v>54</v>
      </c>
    </row>
    <row r="15" spans="1:4" ht="12.75">
      <c r="A15" s="50" t="s">
        <v>119</v>
      </c>
      <c r="B15" s="46" t="s">
        <v>15</v>
      </c>
      <c r="C15" s="49" t="s">
        <v>71</v>
      </c>
      <c r="D15" s="49" t="s">
        <v>96</v>
      </c>
    </row>
    <row r="16" spans="1:4" ht="12.75">
      <c r="A16" s="50" t="s">
        <v>10</v>
      </c>
      <c r="B16" s="50" t="s">
        <v>33</v>
      </c>
      <c r="C16" s="53" t="s">
        <v>131</v>
      </c>
      <c r="D16" s="49" t="s">
        <v>97</v>
      </c>
    </row>
    <row r="17" spans="1:4" ht="12.75">
      <c r="A17" s="50" t="s">
        <v>196</v>
      </c>
      <c r="B17" s="49" t="s">
        <v>49</v>
      </c>
      <c r="C17" s="52" t="s">
        <v>140</v>
      </c>
      <c r="D17" s="49" t="s">
        <v>172</v>
      </c>
    </row>
    <row r="18" spans="1:4" ht="12.75">
      <c r="A18" s="50" t="s">
        <v>183</v>
      </c>
      <c r="B18" s="49" t="s">
        <v>50</v>
      </c>
      <c r="C18" s="46" t="s">
        <v>17</v>
      </c>
      <c r="D18" s="49" t="s">
        <v>98</v>
      </c>
    </row>
    <row r="19" spans="1:4" ht="12.75">
      <c r="A19" s="51" t="s">
        <v>34</v>
      </c>
      <c r="B19" s="49" t="s">
        <v>203</v>
      </c>
      <c r="C19" s="50" t="s">
        <v>181</v>
      </c>
      <c r="D19" s="49" t="s">
        <v>99</v>
      </c>
    </row>
    <row r="20" spans="1:4" ht="12.75">
      <c r="A20" s="52" t="s">
        <v>145</v>
      </c>
      <c r="B20" s="49" t="s">
        <v>204</v>
      </c>
      <c r="C20" s="50" t="s">
        <v>72</v>
      </c>
      <c r="D20" s="49" t="s">
        <v>100</v>
      </c>
    </row>
    <row r="21" spans="1:4" ht="12.75">
      <c r="A21" s="46" t="s">
        <v>12</v>
      </c>
      <c r="B21" s="50" t="s">
        <v>51</v>
      </c>
      <c r="C21" s="50" t="s">
        <v>134</v>
      </c>
      <c r="D21" s="49" t="s">
        <v>171</v>
      </c>
    </row>
    <row r="22" spans="1:4" ht="12.75">
      <c r="A22" s="50" t="s">
        <v>35</v>
      </c>
      <c r="B22" s="49" t="s">
        <v>52</v>
      </c>
      <c r="C22" s="50" t="s">
        <v>182</v>
      </c>
      <c r="D22" s="49" t="s">
        <v>102</v>
      </c>
    </row>
    <row r="23" spans="1:4" ht="12.75">
      <c r="A23" s="50" t="s">
        <v>177</v>
      </c>
      <c r="B23" s="50" t="s">
        <v>53</v>
      </c>
      <c r="C23" s="50" t="s">
        <v>73</v>
      </c>
      <c r="D23" s="49" t="s">
        <v>103</v>
      </c>
    </row>
    <row r="24" spans="1:4" ht="12.75">
      <c r="A24" s="50" t="s">
        <v>195</v>
      </c>
      <c r="B24" s="49" t="s">
        <v>75</v>
      </c>
      <c r="C24" s="50" t="s">
        <v>210</v>
      </c>
      <c r="D24" s="49" t="s">
        <v>175</v>
      </c>
    </row>
    <row r="25" spans="1:4" ht="12.75">
      <c r="A25" s="50" t="s">
        <v>194</v>
      </c>
      <c r="B25" s="50" t="s">
        <v>55</v>
      </c>
      <c r="C25" s="50" t="s">
        <v>148</v>
      </c>
      <c r="D25" s="53" t="s">
        <v>104</v>
      </c>
    </row>
    <row r="26" spans="1:4" ht="12.75">
      <c r="A26" s="51" t="s">
        <v>36</v>
      </c>
      <c r="B26" s="49" t="s">
        <v>56</v>
      </c>
      <c r="C26" s="49" t="s">
        <v>74</v>
      </c>
      <c r="D26" s="52" t="s">
        <v>137</v>
      </c>
    </row>
    <row r="27" spans="1:4" ht="12.75">
      <c r="A27" s="52" t="s">
        <v>144</v>
      </c>
      <c r="B27" s="49" t="s">
        <v>57</v>
      </c>
      <c r="C27" s="49" t="s">
        <v>76</v>
      </c>
      <c r="D27" s="46" t="s">
        <v>20</v>
      </c>
    </row>
    <row r="28" spans="1:4" ht="12.75">
      <c r="A28" s="46" t="s">
        <v>13</v>
      </c>
      <c r="B28" s="49" t="s">
        <v>58</v>
      </c>
      <c r="C28" s="50" t="s">
        <v>77</v>
      </c>
      <c r="D28" s="49" t="s">
        <v>218</v>
      </c>
    </row>
    <row r="29" spans="1:4" ht="12.75">
      <c r="A29" s="50" t="s">
        <v>156</v>
      </c>
      <c r="B29" s="50" t="s">
        <v>123</v>
      </c>
      <c r="C29" s="49" t="s">
        <v>118</v>
      </c>
      <c r="D29" s="49" t="s">
        <v>105</v>
      </c>
    </row>
    <row r="30" spans="1:4" ht="12.75">
      <c r="A30" s="50" t="s">
        <v>198</v>
      </c>
      <c r="B30" s="49" t="s">
        <v>124</v>
      </c>
      <c r="C30" s="49" t="s">
        <v>78</v>
      </c>
      <c r="D30" s="49" t="s">
        <v>106</v>
      </c>
    </row>
    <row r="31" spans="1:4" ht="12.75">
      <c r="A31" s="50" t="s">
        <v>151</v>
      </c>
      <c r="B31" s="49" t="s">
        <v>159</v>
      </c>
      <c r="C31" s="49" t="s">
        <v>79</v>
      </c>
      <c r="D31" s="49" t="s">
        <v>107</v>
      </c>
    </row>
    <row r="32" spans="1:4" ht="12.75">
      <c r="A32" s="50" t="s">
        <v>37</v>
      </c>
      <c r="B32" s="49" t="s">
        <v>59</v>
      </c>
      <c r="C32" s="54" t="s">
        <v>187</v>
      </c>
      <c r="D32" s="51" t="s">
        <v>227</v>
      </c>
    </row>
    <row r="33" spans="1:4" ht="12.75">
      <c r="A33" s="50" t="s">
        <v>153</v>
      </c>
      <c r="B33" s="49" t="s">
        <v>60</v>
      </c>
      <c r="C33" s="49" t="s">
        <v>80</v>
      </c>
      <c r="D33" s="52" t="s">
        <v>136</v>
      </c>
    </row>
    <row r="34" spans="1:4" ht="12.75">
      <c r="A34" s="50" t="s">
        <v>120</v>
      </c>
      <c r="B34" s="49" t="s">
        <v>61</v>
      </c>
      <c r="C34" s="49" t="s">
        <v>81</v>
      </c>
      <c r="D34" s="46" t="s">
        <v>9</v>
      </c>
    </row>
    <row r="35" spans="1:4" ht="12.75">
      <c r="A35" s="50" t="s">
        <v>121</v>
      </c>
      <c r="B35" s="49" t="s">
        <v>62</v>
      </c>
      <c r="C35" s="50" t="s">
        <v>185</v>
      </c>
      <c r="D35" s="49" t="s">
        <v>108</v>
      </c>
    </row>
    <row r="36" spans="1:4" ht="12.75">
      <c r="A36" s="50" t="s">
        <v>152</v>
      </c>
      <c r="B36" s="49" t="s">
        <v>206</v>
      </c>
      <c r="C36" s="49" t="s">
        <v>188</v>
      </c>
      <c r="D36" s="49" t="s">
        <v>109</v>
      </c>
    </row>
    <row r="37" spans="1:4" ht="12.75">
      <c r="A37" s="50" t="s">
        <v>38</v>
      </c>
      <c r="B37" s="49" t="s">
        <v>207</v>
      </c>
      <c r="C37" s="49" t="s">
        <v>189</v>
      </c>
      <c r="D37" s="49" t="s">
        <v>110</v>
      </c>
    </row>
    <row r="38" spans="1:4" ht="12.75">
      <c r="A38" s="50" t="s">
        <v>154</v>
      </c>
      <c r="B38" s="49" t="s">
        <v>160</v>
      </c>
      <c r="C38" s="52" t="s">
        <v>139</v>
      </c>
      <c r="D38" s="49" t="s">
        <v>111</v>
      </c>
    </row>
    <row r="39" spans="1:4" ht="12.75">
      <c r="A39" s="50" t="s">
        <v>157</v>
      </c>
      <c r="B39" s="49" t="s">
        <v>63</v>
      </c>
      <c r="C39" s="46" t="s">
        <v>18</v>
      </c>
      <c r="D39" s="50" t="s">
        <v>112</v>
      </c>
    </row>
    <row r="40" spans="1:4" ht="12.75">
      <c r="A40" s="50" t="s">
        <v>39</v>
      </c>
      <c r="B40" s="49" t="s">
        <v>132</v>
      </c>
      <c r="C40" s="49" t="s">
        <v>82</v>
      </c>
      <c r="D40" s="50" t="s">
        <v>220</v>
      </c>
    </row>
    <row r="41" spans="1:4" ht="12.75">
      <c r="A41" s="50" t="s">
        <v>40</v>
      </c>
      <c r="B41" s="49" t="s">
        <v>205</v>
      </c>
      <c r="C41" s="49" t="s">
        <v>165</v>
      </c>
      <c r="D41" s="50" t="s">
        <v>221</v>
      </c>
    </row>
    <row r="42" spans="1:4" ht="12.75">
      <c r="A42" s="50" t="s">
        <v>199</v>
      </c>
      <c r="B42" s="50" t="s">
        <v>180</v>
      </c>
      <c r="C42" s="50" t="s">
        <v>83</v>
      </c>
      <c r="D42" s="49" t="s">
        <v>113</v>
      </c>
    </row>
    <row r="43" spans="1:4" ht="12.75">
      <c r="A43" s="50" t="s">
        <v>41</v>
      </c>
      <c r="B43" s="49" t="s">
        <v>161</v>
      </c>
      <c r="C43" s="49" t="s">
        <v>166</v>
      </c>
      <c r="D43" s="49" t="s">
        <v>114</v>
      </c>
    </row>
    <row r="44" spans="1:4" ht="12.75">
      <c r="A44" s="50" t="s">
        <v>197</v>
      </c>
      <c r="B44" s="53" t="s">
        <v>64</v>
      </c>
      <c r="C44" s="49" t="s">
        <v>84</v>
      </c>
      <c r="D44" s="50" t="s">
        <v>101</v>
      </c>
    </row>
    <row r="45" spans="1:4" ht="12.75">
      <c r="A45" s="50" t="s">
        <v>42</v>
      </c>
      <c r="B45" s="52" t="s">
        <v>141</v>
      </c>
      <c r="C45" s="49" t="s">
        <v>213</v>
      </c>
      <c r="D45" s="50" t="s">
        <v>116</v>
      </c>
    </row>
    <row r="46" spans="1:4" ht="12.75">
      <c r="A46" s="50" t="s">
        <v>192</v>
      </c>
      <c r="C46" s="49" t="s">
        <v>167</v>
      </c>
      <c r="D46" s="50" t="s">
        <v>222</v>
      </c>
    </row>
    <row r="47" spans="1:4" ht="12.75">
      <c r="A47" s="50" t="s">
        <v>193</v>
      </c>
      <c r="C47" s="49" t="s">
        <v>85</v>
      </c>
      <c r="D47" s="49" t="s">
        <v>226</v>
      </c>
    </row>
    <row r="48" spans="1:4" ht="12.75">
      <c r="A48" s="50" t="s">
        <v>201</v>
      </c>
      <c r="C48" s="49" t="s">
        <v>115</v>
      </c>
      <c r="D48" s="49" t="s">
        <v>117</v>
      </c>
    </row>
    <row r="49" spans="1:4" ht="12.75">
      <c r="A49" s="51" t="s">
        <v>155</v>
      </c>
      <c r="C49" s="50" t="s">
        <v>212</v>
      </c>
      <c r="D49" s="49" t="s">
        <v>173</v>
      </c>
    </row>
    <row r="50" spans="1:4" ht="12.75">
      <c r="A50" s="52" t="s">
        <v>143</v>
      </c>
      <c r="C50" s="49" t="s">
        <v>86</v>
      </c>
      <c r="D50" s="49" t="s">
        <v>223</v>
      </c>
    </row>
    <row r="51" spans="3:4" ht="12.75">
      <c r="C51" s="49" t="s">
        <v>211</v>
      </c>
      <c r="D51" s="49" t="s">
        <v>219</v>
      </c>
    </row>
    <row r="52" spans="3:4" ht="12.75">
      <c r="C52" s="49" t="s">
        <v>164</v>
      </c>
      <c r="D52" s="49" t="s">
        <v>224</v>
      </c>
    </row>
    <row r="53" spans="3:4" ht="12.75">
      <c r="C53" s="50" t="s">
        <v>87</v>
      </c>
      <c r="D53" s="49" t="s">
        <v>174</v>
      </c>
    </row>
    <row r="54" spans="3:4" ht="12.75">
      <c r="C54" s="49" t="s">
        <v>88</v>
      </c>
      <c r="D54" s="53" t="s">
        <v>225</v>
      </c>
    </row>
    <row r="55" spans="3:4" ht="12.75">
      <c r="C55" s="49" t="s">
        <v>89</v>
      </c>
      <c r="D55" s="52" t="s">
        <v>135</v>
      </c>
    </row>
    <row r="56" ht="12.75">
      <c r="C56" s="49" t="s">
        <v>168</v>
      </c>
    </row>
    <row r="57" ht="12.75">
      <c r="C57" s="53" t="s">
        <v>90</v>
      </c>
    </row>
    <row r="58" ht="12.75">
      <c r="C58" s="52" t="s">
        <v>138</v>
      </c>
    </row>
    <row r="209" ht="12.75">
      <c r="A209" s="50"/>
    </row>
    <row r="210" ht="12.75">
      <c r="A210" s="56"/>
    </row>
    <row r="211" ht="12.75">
      <c r="A211" s="50"/>
    </row>
    <row r="212" ht="12.75">
      <c r="A212" s="50"/>
    </row>
    <row r="213" ht="12.75">
      <c r="A213" s="50"/>
    </row>
    <row r="214" ht="12.75">
      <c r="A214" s="50"/>
    </row>
    <row r="215" ht="12.75">
      <c r="A215" s="50"/>
    </row>
    <row r="216" ht="12.75">
      <c r="A216" s="50"/>
    </row>
    <row r="217" ht="12.75">
      <c r="A217" s="50"/>
    </row>
    <row r="218" ht="12.75">
      <c r="A218" s="50"/>
    </row>
    <row r="219" ht="12.75">
      <c r="A219" s="50"/>
    </row>
    <row r="220" ht="12.75">
      <c r="A220" s="50"/>
    </row>
    <row r="221" ht="12.75">
      <c r="A221" s="50"/>
    </row>
    <row r="222" ht="12.75">
      <c r="A222" s="50"/>
    </row>
    <row r="223" ht="12.75">
      <c r="A223" s="50"/>
    </row>
    <row r="224" ht="12.75">
      <c r="A224" s="50"/>
    </row>
    <row r="225" ht="12.75">
      <c r="A225" s="50"/>
    </row>
    <row r="226" ht="12.75">
      <c r="A226" s="50"/>
    </row>
    <row r="227" ht="12.75">
      <c r="A227" s="50"/>
    </row>
    <row r="228" ht="12.75">
      <c r="A228" s="50"/>
    </row>
    <row r="229" ht="12.75">
      <c r="A229" s="50"/>
    </row>
    <row r="230" ht="12.75">
      <c r="A230" s="50"/>
    </row>
    <row r="231" ht="12.75">
      <c r="A231" s="50"/>
    </row>
    <row r="232" ht="12.75">
      <c r="A232" s="50"/>
    </row>
    <row r="233" ht="12.75">
      <c r="A233" s="50"/>
    </row>
    <row r="234" ht="12.75">
      <c r="A234" s="50"/>
    </row>
    <row r="235" ht="12.75">
      <c r="A235" s="50"/>
    </row>
    <row r="236" ht="12.75">
      <c r="A236" s="50"/>
    </row>
    <row r="237" ht="12.75">
      <c r="A237" s="50"/>
    </row>
    <row r="238" ht="12.75">
      <c r="A238" s="50"/>
    </row>
    <row r="239" ht="12.75">
      <c r="A239" s="50"/>
    </row>
    <row r="240" ht="12.75">
      <c r="A240" s="50"/>
    </row>
    <row r="241" ht="12.75">
      <c r="A241" s="50"/>
    </row>
    <row r="242" ht="12.75">
      <c r="A242" s="50"/>
    </row>
    <row r="243" ht="12.75">
      <c r="A243" s="50"/>
    </row>
    <row r="244" ht="12.75">
      <c r="A244" s="50"/>
    </row>
    <row r="245" ht="12.75">
      <c r="A245" s="50"/>
    </row>
    <row r="246" ht="12.75">
      <c r="A246" s="50"/>
    </row>
    <row r="247" ht="12.75">
      <c r="A247" s="50"/>
    </row>
    <row r="248" ht="12.75">
      <c r="A248" s="50"/>
    </row>
    <row r="249" ht="12.75">
      <c r="A249" s="50"/>
    </row>
    <row r="250" ht="12.75">
      <c r="A250" s="50"/>
    </row>
    <row r="251" ht="12.75">
      <c r="A251" s="50"/>
    </row>
    <row r="252" ht="12.75">
      <c r="A252" s="50"/>
    </row>
    <row r="253" ht="12.75">
      <c r="A253" s="50"/>
    </row>
    <row r="254" ht="12.75">
      <c r="A254" s="50"/>
    </row>
    <row r="255" ht="12.75">
      <c r="A255" s="50"/>
    </row>
    <row r="256" ht="12.75">
      <c r="A256" s="50"/>
    </row>
    <row r="257" ht="12.75">
      <c r="A257" s="50"/>
    </row>
  </sheetData>
  <printOptions/>
  <pageMargins left="0.29" right="0.22" top="0.51" bottom="0.65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Miklavcic</dc:creator>
  <cp:keywords/>
  <dc:description/>
  <cp:lastModifiedBy>Denis Miklavcic</cp:lastModifiedBy>
  <cp:lastPrinted>2001-04-26T05:44:08Z</cp:lastPrinted>
  <dcterms:created xsi:type="dcterms:W3CDTF">2000-06-05T18:37:54Z</dcterms:created>
  <dcterms:modified xsi:type="dcterms:W3CDTF">2008-02-06T13:07:37Z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SHFileName">
    <vt:lpwstr>C:\Program Files\Palm\MiklavD\qsheet\Business\ tarife DAVID.qsh</vt:lpwstr>
  </property>
</Properties>
</file>